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oel.efb\Desktop\Missão SR-SP\Vigilância\"/>
    </mc:Choice>
  </mc:AlternateContent>
  <xr:revisionPtr revIDLastSave="0" documentId="13_ncr:1_{86A630AB-7516-40B5-83DC-DCBC3F7495EC}" xr6:coauthVersionLast="36" xr6:coauthVersionMax="36" xr10:uidLastSave="{00000000-0000-0000-0000-000000000000}"/>
  <bookViews>
    <workbookView xWindow="0" yWindow="0" windowWidth="28800" windowHeight="11625" xr2:uid="{A5078422-E9DE-4D27-8770-086D1D8C5421}"/>
  </bookViews>
  <sheets>
    <sheet name="SR.SP - 44h desarm LÍDER diu" sheetId="1" r:id="rId1"/>
    <sheet name="SR.SP - 44h desarmado diurno" sheetId="8" r:id="rId2"/>
    <sheet name="SR.SP - 12x36 diurno" sheetId="9" r:id="rId3"/>
    <sheet name="SR.SP - 12x36 noturno" sheetId="10" r:id="rId4"/>
    <sheet name="CAB.SP 12x36 diurno" sheetId="17" r:id="rId5"/>
    <sheet name="CAB.SP 12x36 noturno" sheetId="18" r:id="rId6"/>
    <sheet name="CAB.SP 12x36 MOTORIZADO diurn" sheetId="11" r:id="rId7"/>
    <sheet name="CAB.SP 12x36 MOTORIZADO notu" sheetId="12" r:id="rId8"/>
    <sheet name="Ed.Jag.SP 12x36 diurno" sheetId="19" r:id="rId9"/>
    <sheet name="Ed.Jag.SP 12x36 noturno" sheetId="20" r:id="rId10"/>
    <sheet name="Ed.Prado.SP 12x36 diurno" sheetId="21" r:id="rId11"/>
    <sheet name="Ed. Prado.SP 12x36 noturno" sheetId="22" r:id="rId12"/>
    <sheet name="Araçatuba 44h armado" sheetId="14" r:id="rId13"/>
    <sheet name="Araçatuba 12x36 diurno" sheetId="24" r:id="rId14"/>
    <sheet name="Araçatuba 12x36 noturno" sheetId="25" r:id="rId15"/>
    <sheet name="Araraquara 44h armado" sheetId="26" r:id="rId16"/>
    <sheet name="Araraquara 12x36 diurno" sheetId="27" r:id="rId17"/>
    <sheet name="Araraquara 12x36 noturno" sheetId="28" r:id="rId18"/>
    <sheet name="Bauru 44h armado" sheetId="29" r:id="rId19"/>
    <sheet name="Bauru 12x36 diurno" sheetId="30" r:id="rId20"/>
    <sheet name="Bauru 12x36 noturno" sheetId="31" r:id="rId21"/>
    <sheet name="Campinas 44h armado" sheetId="32" r:id="rId22"/>
    <sheet name="Campinas 12x36 diurno" sheetId="33" r:id="rId23"/>
    <sheet name="Campinas 12x36 noturno" sheetId="34" r:id="rId24"/>
    <sheet name="Cruzeiro 44h armado" sheetId="35" r:id="rId25"/>
    <sheet name="Cruzeiro 12x36 diurno" sheetId="36" r:id="rId26"/>
    <sheet name="Cruzeiro 12x36 notunro" sheetId="37" r:id="rId27"/>
    <sheet name="Jales 44h armado" sheetId="38" r:id="rId28"/>
    <sheet name="Jales 12x36 diurno" sheetId="39" r:id="rId29"/>
    <sheet name="Jales 12x36 noturno" sheetId="40" r:id="rId30"/>
    <sheet name="Marília 44h armado" sheetId="41" r:id="rId31"/>
    <sheet name="Marília 12x36 diurno" sheetId="42" r:id="rId32"/>
    <sheet name="Marília 12x36 noturno" sheetId="43" r:id="rId33"/>
    <sheet name="Piracicaba 44h armado" sheetId="44" r:id="rId34"/>
    <sheet name="Piracicaba 12x36 diurno" sheetId="45" r:id="rId35"/>
    <sheet name="Piracicaba 12x36 noturno" sheetId="46" r:id="rId36"/>
    <sheet name="Presidente Prudente 44h armado" sheetId="47" r:id="rId37"/>
    <sheet name="Presidente Prudente 12x36 diurn" sheetId="48" r:id="rId38"/>
    <sheet name="Presidente Prudente 12x36 notur" sheetId="49" r:id="rId39"/>
    <sheet name="Ribeirão Preto 44h armado" sheetId="50" r:id="rId40"/>
    <sheet name="Ribeirão Preto 12x36 diurno" sheetId="51" r:id="rId41"/>
    <sheet name="Ribeirão Preto 12x36 noturno" sheetId="52" r:id="rId42"/>
    <sheet name="S. José Campos 44h armado" sheetId="53" r:id="rId43"/>
    <sheet name="S. José dos Campos 12x36 diurno" sheetId="54" r:id="rId44"/>
    <sheet name="S. José dos Campos 12x36 noturn" sheetId="55" r:id="rId45"/>
    <sheet name="S.José do Rio Preto 44h arm " sheetId="57" r:id="rId46"/>
    <sheet name="S.José Rio Preto 12x36 diurn" sheetId="58" r:id="rId47"/>
    <sheet name="S.José do Rio Preto 12x36 notur" sheetId="59" r:id="rId48"/>
    <sheet name="São Sebastião 44h armado" sheetId="60" r:id="rId49"/>
    <sheet name="São Sebastião 12x36 diurno" sheetId="61" r:id="rId50"/>
    <sheet name="São Sebastião 12x36 noturno" sheetId="62" r:id="rId51"/>
    <sheet name="Sorocaba 44h armada" sheetId="63" r:id="rId52"/>
    <sheet name="Sorocaba 12x36 diurno" sheetId="65" r:id="rId53"/>
    <sheet name="Sorocaba 12x36 noturno" sheetId="66" r:id="rId54"/>
    <sheet name="Santos 44h armado" sheetId="68" r:id="rId55"/>
    <sheet name="Santos 12x36 diurno" sheetId="69" r:id="rId56"/>
    <sheet name="Santos 12x36 noturno" sheetId="71" r:id="rId57"/>
    <sheet name="Quadros Gerais" sheetId="4" r:id="rId58"/>
    <sheet name="Uniformes" sheetId="6" r:id="rId59"/>
    <sheet name="Equipamentos" sheetId="7" r:id="rId60"/>
    <sheet name="Material" sheetId="72" r:id="rId61"/>
  </sheets>
  <definedNames>
    <definedName name="_xlnm.Print_Area" localSheetId="57">'Quadros Gerais'!$A$1:$G$64</definedName>
    <definedName name="_xlnm.Print_Area" localSheetId="0">'SR.SP - 44h desarm LÍDER diu'!$A$1:$E$132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0" i="71" l="1"/>
  <c r="E120" i="69"/>
  <c r="E120" i="68"/>
  <c r="E120" i="66"/>
  <c r="E120" i="65"/>
  <c r="E120" i="63"/>
  <c r="E120" i="62"/>
  <c r="E120" i="61"/>
  <c r="E120" i="60"/>
  <c r="E120" i="59"/>
  <c r="E120" i="58"/>
  <c r="E120" i="57"/>
  <c r="E120" i="55"/>
  <c r="E120" i="54"/>
  <c r="E120" i="53"/>
  <c r="E120" i="52"/>
  <c r="E120" i="51"/>
  <c r="E120" i="50"/>
  <c r="E120" i="49"/>
  <c r="E120" i="48"/>
  <c r="E120" i="47"/>
  <c r="E120" i="46"/>
  <c r="E120" i="45"/>
  <c r="E120" i="44"/>
  <c r="E120" i="43"/>
  <c r="E120" i="42"/>
  <c r="E120" i="41"/>
  <c r="E120" i="40"/>
  <c r="E120" i="39"/>
  <c r="E120" i="38"/>
  <c r="E120" i="37"/>
  <c r="E120" i="36"/>
  <c r="E120" i="35"/>
  <c r="E120" i="34"/>
  <c r="E120" i="33"/>
  <c r="E120" i="32"/>
  <c r="E120" i="31"/>
  <c r="E120" i="30"/>
  <c r="E120" i="29"/>
  <c r="E120" i="28"/>
  <c r="E120" i="27"/>
  <c r="E120" i="26"/>
  <c r="E120" i="25"/>
  <c r="E120" i="24"/>
  <c r="E120" i="14"/>
  <c r="E120" i="22"/>
  <c r="E120" i="21"/>
  <c r="E120" i="20"/>
  <c r="E120" i="19"/>
  <c r="E120" i="12"/>
  <c r="E120" i="11"/>
  <c r="E120" i="18"/>
  <c r="E120" i="17"/>
  <c r="E120" i="10"/>
  <c r="E120" i="9"/>
  <c r="E118" i="71"/>
  <c r="E118" i="69"/>
  <c r="E118" i="68"/>
  <c r="E118" i="66"/>
  <c r="E118" i="65"/>
  <c r="E118" i="63"/>
  <c r="E118" i="62"/>
  <c r="E118" i="61"/>
  <c r="E118" i="60"/>
  <c r="E118" i="59"/>
  <c r="E118" i="58"/>
  <c r="E118" i="57"/>
  <c r="E118" i="55"/>
  <c r="E118" i="54"/>
  <c r="E118" i="53"/>
  <c r="E118" i="52"/>
  <c r="E118" i="51"/>
  <c r="E118" i="50"/>
  <c r="E118" i="49"/>
  <c r="E118" i="48"/>
  <c r="E118" i="47"/>
  <c r="E118" i="46"/>
  <c r="E118" i="45"/>
  <c r="E118" i="44"/>
  <c r="E118" i="43"/>
  <c r="E118" i="42"/>
  <c r="E118" i="41"/>
  <c r="E118" i="40"/>
  <c r="E118" i="39"/>
  <c r="E118" i="38"/>
  <c r="E118" i="37"/>
  <c r="E118" i="36"/>
  <c r="E118" i="35"/>
  <c r="E118" i="34"/>
  <c r="E118" i="33"/>
  <c r="E118" i="32"/>
  <c r="E118" i="30"/>
  <c r="E118" i="29"/>
  <c r="E118" i="28"/>
  <c r="E118" i="27"/>
  <c r="E118" i="26"/>
  <c r="E118" i="25"/>
  <c r="E118" i="24"/>
  <c r="E118" i="14"/>
  <c r="E118" i="22"/>
  <c r="E118" i="21"/>
  <c r="E118" i="20"/>
  <c r="E118" i="19"/>
  <c r="E118" i="12"/>
  <c r="E118" i="11"/>
  <c r="E111" i="11"/>
  <c r="E118" i="18"/>
  <c r="E118" i="17"/>
  <c r="E118" i="9"/>
  <c r="E118" i="8"/>
  <c r="E120" i="8"/>
  <c r="D7" i="7" l="1"/>
  <c r="D8" i="7"/>
  <c r="D9" i="7"/>
  <c r="D10" i="7"/>
  <c r="D11" i="7"/>
  <c r="D12" i="7"/>
  <c r="D13" i="7"/>
  <c r="D14" i="7"/>
  <c r="D15" i="7"/>
  <c r="D16" i="7"/>
  <c r="D55" i="71" l="1"/>
  <c r="E28" i="71"/>
  <c r="E63" i="71" s="1"/>
  <c r="E69" i="71" s="1"/>
  <c r="D55" i="69"/>
  <c r="E28" i="69"/>
  <c r="E102" i="68"/>
  <c r="E97" i="68"/>
  <c r="D55" i="68"/>
  <c r="E28" i="68"/>
  <c r="D55" i="66"/>
  <c r="E28" i="66"/>
  <c r="D55" i="65"/>
  <c r="E28" i="65"/>
  <c r="E29" i="65" s="1"/>
  <c r="E35" i="65" s="1"/>
  <c r="E97" i="63"/>
  <c r="E102" i="63" s="1"/>
  <c r="D55" i="63"/>
  <c r="E28" i="63"/>
  <c r="D55" i="62"/>
  <c r="E28" i="62"/>
  <c r="E63" i="62" s="1"/>
  <c r="E69" i="62" s="1"/>
  <c r="D55" i="61"/>
  <c r="E28" i="61"/>
  <c r="E97" i="60"/>
  <c r="E102" i="60" s="1"/>
  <c r="D55" i="60"/>
  <c r="E28" i="60"/>
  <c r="D55" i="59"/>
  <c r="E28" i="59"/>
  <c r="D55" i="58"/>
  <c r="E28" i="58"/>
  <c r="E29" i="58" s="1"/>
  <c r="E35" i="58" s="1"/>
  <c r="E97" i="57"/>
  <c r="E102" i="57" s="1"/>
  <c r="D55" i="57"/>
  <c r="E28" i="57"/>
  <c r="D55" i="55"/>
  <c r="E28" i="55"/>
  <c r="D55" i="54"/>
  <c r="E28" i="54"/>
  <c r="E29" i="54" s="1"/>
  <c r="E35" i="54" s="1"/>
  <c r="E102" i="53"/>
  <c r="E97" i="53"/>
  <c r="D55" i="53"/>
  <c r="E28" i="53"/>
  <c r="D55" i="52"/>
  <c r="E28" i="52"/>
  <c r="D55" i="51"/>
  <c r="E28" i="51"/>
  <c r="E97" i="50"/>
  <c r="E102" i="50" s="1"/>
  <c r="D55" i="50"/>
  <c r="E28" i="50"/>
  <c r="E29" i="50" s="1"/>
  <c r="E63" i="49"/>
  <c r="E69" i="49" s="1"/>
  <c r="D55" i="49"/>
  <c r="E28" i="49"/>
  <c r="E29" i="49" s="1"/>
  <c r="E32" i="49" s="1"/>
  <c r="D55" i="48"/>
  <c r="E28" i="48"/>
  <c r="E29" i="48" s="1"/>
  <c r="E97" i="47"/>
  <c r="E102" i="47" s="1"/>
  <c r="D55" i="47"/>
  <c r="E28" i="47"/>
  <c r="E63" i="47" s="1"/>
  <c r="E69" i="47" s="1"/>
  <c r="D55" i="46"/>
  <c r="E28" i="46"/>
  <c r="D55" i="45"/>
  <c r="E28" i="45"/>
  <c r="E97" i="44"/>
  <c r="E102" i="44" s="1"/>
  <c r="D55" i="44"/>
  <c r="E28" i="44"/>
  <c r="E63" i="43"/>
  <c r="E69" i="43" s="1"/>
  <c r="D55" i="43"/>
  <c r="E28" i="43"/>
  <c r="D55" i="42"/>
  <c r="E28" i="42"/>
  <c r="E29" i="42" s="1"/>
  <c r="E35" i="42" s="1"/>
  <c r="E97" i="41"/>
  <c r="E102" i="41" s="1"/>
  <c r="D55" i="41"/>
  <c r="E28" i="41"/>
  <c r="E29" i="71" l="1"/>
  <c r="E31" i="71" s="1"/>
  <c r="E63" i="69"/>
  <c r="E69" i="69" s="1"/>
  <c r="E29" i="69"/>
  <c r="E35" i="69" s="1"/>
  <c r="E63" i="68"/>
  <c r="E69" i="68" s="1"/>
  <c r="E32" i="66"/>
  <c r="E29" i="66"/>
  <c r="E29" i="62"/>
  <c r="E32" i="62" s="1"/>
  <c r="E63" i="61"/>
  <c r="E69" i="61" s="1"/>
  <c r="E29" i="61"/>
  <c r="E35" i="61" s="1"/>
  <c r="E42" i="61" s="1"/>
  <c r="E63" i="60"/>
  <c r="E69" i="60" s="1"/>
  <c r="E29" i="60"/>
  <c r="E35" i="60" s="1"/>
  <c r="E29" i="59"/>
  <c r="E32" i="59"/>
  <c r="E63" i="58"/>
  <c r="E69" i="58" s="1"/>
  <c r="E29" i="55"/>
  <c r="E31" i="55" s="1"/>
  <c r="E63" i="54"/>
  <c r="E69" i="54" s="1"/>
  <c r="E32" i="52"/>
  <c r="E29" i="52"/>
  <c r="E29" i="51"/>
  <c r="E35" i="51" s="1"/>
  <c r="E29" i="47"/>
  <c r="E35" i="47" s="1"/>
  <c r="E29" i="46"/>
  <c r="E32" i="46" s="1"/>
  <c r="E32" i="43"/>
  <c r="E35" i="43" s="1"/>
  <c r="E29" i="43"/>
  <c r="E31" i="43" s="1"/>
  <c r="E63" i="41"/>
  <c r="E69" i="41" s="1"/>
  <c r="E29" i="68"/>
  <c r="E35" i="68"/>
  <c r="E31" i="66"/>
  <c r="E63" i="66"/>
  <c r="E69" i="66" s="1"/>
  <c r="E88" i="65"/>
  <c r="E87" i="65"/>
  <c r="E74" i="65"/>
  <c r="E86" i="65"/>
  <c r="E89" i="65"/>
  <c r="E96" i="65"/>
  <c r="E97" i="65" s="1"/>
  <c r="E102" i="65" s="1"/>
  <c r="E76" i="65"/>
  <c r="E42" i="65"/>
  <c r="E77" i="65"/>
  <c r="E41" i="65"/>
  <c r="E43" i="65" s="1"/>
  <c r="E67" i="65" s="1"/>
  <c r="E125" i="65"/>
  <c r="E63" i="65"/>
  <c r="E69" i="65" s="1"/>
  <c r="E29" i="63"/>
  <c r="E35" i="63" s="1"/>
  <c r="E63" i="63"/>
  <c r="E69" i="63" s="1"/>
  <c r="E87" i="61"/>
  <c r="E41" i="61"/>
  <c r="E86" i="61"/>
  <c r="E125" i="61"/>
  <c r="E89" i="61"/>
  <c r="E87" i="60"/>
  <c r="E74" i="60"/>
  <c r="E86" i="60"/>
  <c r="E42" i="60"/>
  <c r="E125" i="60"/>
  <c r="E77" i="60"/>
  <c r="E79" i="60" s="1"/>
  <c r="E41" i="60"/>
  <c r="E89" i="60"/>
  <c r="E76" i="60"/>
  <c r="E88" i="60"/>
  <c r="E31" i="59"/>
  <c r="E35" i="59" s="1"/>
  <c r="E63" i="59"/>
  <c r="E69" i="59" s="1"/>
  <c r="E88" i="58"/>
  <c r="E86" i="58"/>
  <c r="E125" i="58"/>
  <c r="E87" i="58"/>
  <c r="E74" i="58"/>
  <c r="E77" i="58"/>
  <c r="E96" i="58"/>
  <c r="E97" i="58" s="1"/>
  <c r="E102" i="58" s="1"/>
  <c r="E42" i="58"/>
  <c r="E41" i="58"/>
  <c r="E89" i="58"/>
  <c r="E76" i="58"/>
  <c r="E63" i="57"/>
  <c r="E69" i="57" s="1"/>
  <c r="E29" i="57"/>
  <c r="E35" i="57" s="1"/>
  <c r="E63" i="55"/>
  <c r="E69" i="55" s="1"/>
  <c r="E88" i="54"/>
  <c r="E87" i="54"/>
  <c r="E74" i="54"/>
  <c r="E77" i="54"/>
  <c r="E86" i="54"/>
  <c r="E41" i="54"/>
  <c r="E125" i="54"/>
  <c r="E76" i="54"/>
  <c r="E96" i="54"/>
  <c r="E97" i="54" s="1"/>
  <c r="E102" i="54" s="1"/>
  <c r="E42" i="54"/>
  <c r="E89" i="54"/>
  <c r="E35" i="53"/>
  <c r="E29" i="53"/>
  <c r="E63" i="53"/>
  <c r="E69" i="53" s="1"/>
  <c r="E31" i="52"/>
  <c r="E35" i="52" s="1"/>
  <c r="E63" i="52"/>
  <c r="E69" i="52" s="1"/>
  <c r="E63" i="51"/>
  <c r="E69" i="51" s="1"/>
  <c r="E35" i="50"/>
  <c r="E63" i="50"/>
  <c r="E69" i="50" s="1"/>
  <c r="E31" i="49"/>
  <c r="E35" i="49" s="1"/>
  <c r="E35" i="48"/>
  <c r="E63" i="48"/>
  <c r="E69" i="48" s="1"/>
  <c r="E87" i="47"/>
  <c r="E74" i="47"/>
  <c r="E86" i="47"/>
  <c r="E42" i="47"/>
  <c r="E88" i="47"/>
  <c r="E77" i="47"/>
  <c r="E41" i="47"/>
  <c r="E43" i="47" s="1"/>
  <c r="E67" i="47" s="1"/>
  <c r="E89" i="47"/>
  <c r="E76" i="47"/>
  <c r="E125" i="47"/>
  <c r="E63" i="46"/>
  <c r="E69" i="46" s="1"/>
  <c r="E31" i="46"/>
  <c r="E35" i="46" s="1"/>
  <c r="E29" i="45"/>
  <c r="E35" i="45" s="1"/>
  <c r="E63" i="45"/>
  <c r="E69" i="45" s="1"/>
  <c r="E63" i="44"/>
  <c r="E69" i="44" s="1"/>
  <c r="E29" i="44"/>
  <c r="E35" i="44" s="1"/>
  <c r="E63" i="42"/>
  <c r="E69" i="42" s="1"/>
  <c r="E87" i="42"/>
  <c r="E74" i="42"/>
  <c r="E86" i="42"/>
  <c r="E96" i="42"/>
  <c r="E97" i="42" s="1"/>
  <c r="E102" i="42" s="1"/>
  <c r="E42" i="42"/>
  <c r="E77" i="42"/>
  <c r="E79" i="42" s="1"/>
  <c r="E41" i="42"/>
  <c r="E43" i="42" s="1"/>
  <c r="E67" i="42" s="1"/>
  <c r="E125" i="42"/>
  <c r="E89" i="42"/>
  <c r="E76" i="42"/>
  <c r="E88" i="42"/>
  <c r="E29" i="41"/>
  <c r="E35" i="41" s="1"/>
  <c r="D55" i="40"/>
  <c r="E28" i="40"/>
  <c r="D55" i="39"/>
  <c r="E28" i="39"/>
  <c r="E35" i="71" l="1"/>
  <c r="E32" i="71"/>
  <c r="E88" i="69"/>
  <c r="E41" i="69"/>
  <c r="E125" i="69"/>
  <c r="E77" i="69"/>
  <c r="E42" i="69"/>
  <c r="E86" i="69"/>
  <c r="E96" i="69"/>
  <c r="E97" i="69" s="1"/>
  <c r="E102" i="69" s="1"/>
  <c r="E74" i="69"/>
  <c r="E75" i="69" s="1"/>
  <c r="E80" i="69" s="1"/>
  <c r="E127" i="69" s="1"/>
  <c r="E76" i="69"/>
  <c r="E87" i="69"/>
  <c r="E89" i="69"/>
  <c r="E35" i="66"/>
  <c r="E31" i="62"/>
  <c r="E35" i="62" s="1"/>
  <c r="E77" i="61"/>
  <c r="E88" i="61"/>
  <c r="E96" i="61"/>
  <c r="E97" i="61" s="1"/>
  <c r="E102" i="61" s="1"/>
  <c r="E43" i="61"/>
  <c r="E67" i="61" s="1"/>
  <c r="E76" i="61"/>
  <c r="E74" i="61"/>
  <c r="E75" i="61" s="1"/>
  <c r="E43" i="60"/>
  <c r="E67" i="60" s="1"/>
  <c r="E32" i="55"/>
  <c r="E35" i="55" s="1"/>
  <c r="E43" i="54"/>
  <c r="E88" i="51"/>
  <c r="E125" i="51"/>
  <c r="E74" i="51"/>
  <c r="E41" i="51"/>
  <c r="E87" i="51"/>
  <c r="E90" i="51"/>
  <c r="E86" i="51"/>
  <c r="E42" i="51"/>
  <c r="E43" i="51" s="1"/>
  <c r="E89" i="51"/>
  <c r="E96" i="51"/>
  <c r="E97" i="51" s="1"/>
  <c r="E102" i="51" s="1"/>
  <c r="E77" i="51"/>
  <c r="E76" i="51"/>
  <c r="E53" i="47"/>
  <c r="E49" i="47"/>
  <c r="E78" i="42"/>
  <c r="E63" i="40"/>
  <c r="E69" i="40" s="1"/>
  <c r="E29" i="39"/>
  <c r="E35" i="39" s="1"/>
  <c r="E79" i="69"/>
  <c r="E78" i="69"/>
  <c r="E90" i="69"/>
  <c r="E92" i="69" s="1"/>
  <c r="E101" i="69" s="1"/>
  <c r="E87" i="68"/>
  <c r="E74" i="68"/>
  <c r="E86" i="68"/>
  <c r="E42" i="68"/>
  <c r="E77" i="68"/>
  <c r="E41" i="68"/>
  <c r="E43" i="68" s="1"/>
  <c r="E67" i="68" s="1"/>
  <c r="E89" i="68"/>
  <c r="E76" i="68"/>
  <c r="E125" i="68"/>
  <c r="E88" i="68"/>
  <c r="E88" i="66"/>
  <c r="E87" i="66"/>
  <c r="E74" i="66"/>
  <c r="E86" i="66"/>
  <c r="E76" i="66"/>
  <c r="E96" i="66"/>
  <c r="E97" i="66" s="1"/>
  <c r="E102" i="66" s="1"/>
  <c r="E89" i="66"/>
  <c r="E42" i="66"/>
  <c r="E90" i="66"/>
  <c r="E77" i="66"/>
  <c r="E41" i="66"/>
  <c r="E125" i="66"/>
  <c r="E54" i="65"/>
  <c r="E51" i="65"/>
  <c r="E79" i="65"/>
  <c r="E78" i="65"/>
  <c r="E75" i="65"/>
  <c r="E80" i="65"/>
  <c r="E127" i="65" s="1"/>
  <c r="E90" i="65"/>
  <c r="E92" i="65" s="1"/>
  <c r="E101" i="65" s="1"/>
  <c r="E103" i="65" s="1"/>
  <c r="E128" i="65" s="1"/>
  <c r="E47" i="65"/>
  <c r="E49" i="65"/>
  <c r="E50" i="65"/>
  <c r="E52" i="65"/>
  <c r="E53" i="65"/>
  <c r="E48" i="65"/>
  <c r="E86" i="63"/>
  <c r="E77" i="63"/>
  <c r="E41" i="63"/>
  <c r="E74" i="63"/>
  <c r="E89" i="63"/>
  <c r="E76" i="63"/>
  <c r="E87" i="63"/>
  <c r="E42" i="63"/>
  <c r="E125" i="63"/>
  <c r="E88" i="63"/>
  <c r="E51" i="61"/>
  <c r="E50" i="61"/>
  <c r="E47" i="61"/>
  <c r="E79" i="61"/>
  <c r="E78" i="61"/>
  <c r="E49" i="61"/>
  <c r="E90" i="61"/>
  <c r="E92" i="61" s="1"/>
  <c r="E101" i="61" s="1"/>
  <c r="E103" i="61" s="1"/>
  <c r="E128" i="61" s="1"/>
  <c r="E53" i="61"/>
  <c r="E52" i="61"/>
  <c r="E48" i="61"/>
  <c r="E54" i="61"/>
  <c r="E75" i="60"/>
  <c r="E52" i="60"/>
  <c r="E78" i="60"/>
  <c r="E90" i="60"/>
  <c r="E92" i="60" s="1"/>
  <c r="E101" i="60" s="1"/>
  <c r="E103" i="60" s="1"/>
  <c r="E128" i="60" s="1"/>
  <c r="E47" i="60"/>
  <c r="E50" i="60"/>
  <c r="E48" i="60"/>
  <c r="E54" i="60"/>
  <c r="E51" i="60"/>
  <c r="E53" i="60"/>
  <c r="E49" i="60"/>
  <c r="E88" i="59"/>
  <c r="E87" i="59"/>
  <c r="E74" i="59"/>
  <c r="E86" i="59"/>
  <c r="E89" i="59"/>
  <c r="E96" i="59"/>
  <c r="E97" i="59" s="1"/>
  <c r="E102" i="59" s="1"/>
  <c r="E76" i="59"/>
  <c r="E42" i="59"/>
  <c r="E77" i="59"/>
  <c r="E41" i="59"/>
  <c r="E90" i="59" s="1"/>
  <c r="E125" i="59"/>
  <c r="E75" i="58"/>
  <c r="E80" i="58" s="1"/>
  <c r="E127" i="58" s="1"/>
  <c r="E43" i="58"/>
  <c r="E78" i="58"/>
  <c r="E79" i="58"/>
  <c r="E90" i="58"/>
  <c r="E92" i="58"/>
  <c r="E101" i="58" s="1"/>
  <c r="E103" i="58" s="1"/>
  <c r="E128" i="58" s="1"/>
  <c r="E86" i="57"/>
  <c r="E77" i="57"/>
  <c r="E42" i="57"/>
  <c r="E41" i="57"/>
  <c r="E89" i="57"/>
  <c r="E76" i="57"/>
  <c r="E125" i="57"/>
  <c r="E88" i="57"/>
  <c r="E87" i="57"/>
  <c r="E74" i="57"/>
  <c r="E79" i="54"/>
  <c r="E78" i="54"/>
  <c r="E75" i="54"/>
  <c r="E80" i="54" s="1"/>
  <c r="E127" i="54" s="1"/>
  <c r="E90" i="54"/>
  <c r="E92" i="54" s="1"/>
  <c r="E101" i="54" s="1"/>
  <c r="E103" i="54" s="1"/>
  <c r="E128" i="54" s="1"/>
  <c r="E53" i="54"/>
  <c r="E47" i="54"/>
  <c r="E54" i="54"/>
  <c r="E50" i="54"/>
  <c r="E42" i="53"/>
  <c r="E41" i="53"/>
  <c r="E89" i="53"/>
  <c r="E76" i="53"/>
  <c r="E86" i="53"/>
  <c r="E125" i="53"/>
  <c r="E88" i="53"/>
  <c r="E87" i="53"/>
  <c r="E74" i="53"/>
  <c r="E77" i="53"/>
  <c r="E88" i="52"/>
  <c r="E87" i="52"/>
  <c r="E74" i="52"/>
  <c r="E86" i="52"/>
  <c r="E89" i="52"/>
  <c r="E96" i="52"/>
  <c r="E97" i="52" s="1"/>
  <c r="E102" i="52" s="1"/>
  <c r="E76" i="52"/>
  <c r="E42" i="52"/>
  <c r="E90" i="52"/>
  <c r="E77" i="52"/>
  <c r="E41" i="52"/>
  <c r="E125" i="52"/>
  <c r="E92" i="51"/>
  <c r="E101" i="51" s="1"/>
  <c r="E103" i="51" s="1"/>
  <c r="E128" i="51" s="1"/>
  <c r="E75" i="51"/>
  <c r="E87" i="50"/>
  <c r="E86" i="50"/>
  <c r="E88" i="50"/>
  <c r="E74" i="50"/>
  <c r="E42" i="50"/>
  <c r="E90" i="50"/>
  <c r="E77" i="50"/>
  <c r="E41" i="50"/>
  <c r="E125" i="50"/>
  <c r="E89" i="50"/>
  <c r="E76" i="50"/>
  <c r="E88" i="49"/>
  <c r="E87" i="49"/>
  <c r="E74" i="49"/>
  <c r="E89" i="49"/>
  <c r="E96" i="49"/>
  <c r="E97" i="49" s="1"/>
  <c r="E102" i="49" s="1"/>
  <c r="E42" i="49"/>
  <c r="E76" i="49"/>
  <c r="E77" i="49"/>
  <c r="E41" i="49"/>
  <c r="E90" i="49" s="1"/>
  <c r="E125" i="49"/>
  <c r="E86" i="49"/>
  <c r="E88" i="48"/>
  <c r="E87" i="48"/>
  <c r="E74" i="48"/>
  <c r="E86" i="48"/>
  <c r="E77" i="48"/>
  <c r="E41" i="48"/>
  <c r="E90" i="48" s="1"/>
  <c r="E125" i="48"/>
  <c r="E89" i="48"/>
  <c r="E76" i="48"/>
  <c r="E96" i="48"/>
  <c r="E97" i="48" s="1"/>
  <c r="E102" i="48" s="1"/>
  <c r="E42" i="48"/>
  <c r="E75" i="47"/>
  <c r="E54" i="47"/>
  <c r="E52" i="47"/>
  <c r="E79" i="47"/>
  <c r="E78" i="47"/>
  <c r="E47" i="47"/>
  <c r="E90" i="47"/>
  <c r="E92" i="47" s="1"/>
  <c r="E101" i="47" s="1"/>
  <c r="E103" i="47" s="1"/>
  <c r="E128" i="47" s="1"/>
  <c r="E50" i="47"/>
  <c r="E48" i="47"/>
  <c r="E51" i="47"/>
  <c r="E88" i="46"/>
  <c r="E87" i="46"/>
  <c r="E74" i="46"/>
  <c r="E86" i="46"/>
  <c r="E41" i="46"/>
  <c r="E96" i="46"/>
  <c r="E97" i="46" s="1"/>
  <c r="E102" i="46" s="1"/>
  <c r="E42" i="46"/>
  <c r="E125" i="46"/>
  <c r="E89" i="46"/>
  <c r="E76" i="46"/>
  <c r="E77" i="46"/>
  <c r="E86" i="45"/>
  <c r="E87" i="45"/>
  <c r="E89" i="45"/>
  <c r="E74" i="45"/>
  <c r="E96" i="45"/>
  <c r="E97" i="45" s="1"/>
  <c r="E102" i="45" s="1"/>
  <c r="E42" i="45"/>
  <c r="E125" i="45"/>
  <c r="E76" i="45"/>
  <c r="E90" i="45"/>
  <c r="E77" i="45"/>
  <c r="E41" i="45"/>
  <c r="E88" i="45"/>
  <c r="E86" i="44"/>
  <c r="E41" i="44"/>
  <c r="E89" i="44"/>
  <c r="E76" i="44"/>
  <c r="E74" i="44"/>
  <c r="E42" i="44"/>
  <c r="E125" i="44"/>
  <c r="E88" i="44"/>
  <c r="E87" i="44"/>
  <c r="E90" i="44"/>
  <c r="E77" i="44"/>
  <c r="E88" i="43"/>
  <c r="E87" i="43"/>
  <c r="E74" i="43"/>
  <c r="E86" i="43"/>
  <c r="E42" i="43"/>
  <c r="E96" i="43"/>
  <c r="E97" i="43" s="1"/>
  <c r="E102" i="43" s="1"/>
  <c r="E77" i="43"/>
  <c r="E41" i="43"/>
  <c r="E43" i="43" s="1"/>
  <c r="E67" i="43" s="1"/>
  <c r="E125" i="43"/>
  <c r="E89" i="43"/>
  <c r="E76" i="43"/>
  <c r="E52" i="42"/>
  <c r="E90" i="42"/>
  <c r="E48" i="42"/>
  <c r="E47" i="42"/>
  <c r="E50" i="42"/>
  <c r="E51" i="42"/>
  <c r="E92" i="42"/>
  <c r="E101" i="42" s="1"/>
  <c r="E103" i="42" s="1"/>
  <c r="E128" i="42" s="1"/>
  <c r="E53" i="42"/>
  <c r="E49" i="42"/>
  <c r="E54" i="42"/>
  <c r="E75" i="42"/>
  <c r="E80" i="42" s="1"/>
  <c r="E127" i="42" s="1"/>
  <c r="E86" i="41"/>
  <c r="E42" i="41"/>
  <c r="E77" i="41"/>
  <c r="E41" i="41"/>
  <c r="E89" i="41"/>
  <c r="E76" i="41"/>
  <c r="E125" i="41"/>
  <c r="E88" i="41"/>
  <c r="E87" i="41"/>
  <c r="E74" i="41"/>
  <c r="E29" i="40"/>
  <c r="E31" i="40" s="1"/>
  <c r="E88" i="39"/>
  <c r="E86" i="39"/>
  <c r="E77" i="39"/>
  <c r="E79" i="39" s="1"/>
  <c r="E89" i="39"/>
  <c r="E87" i="39"/>
  <c r="E74" i="39"/>
  <c r="E96" i="39"/>
  <c r="E97" i="39" s="1"/>
  <c r="E102" i="39" s="1"/>
  <c r="E41" i="39"/>
  <c r="E76" i="39"/>
  <c r="E42" i="39"/>
  <c r="E125" i="39"/>
  <c r="E78" i="39"/>
  <c r="E63" i="39"/>
  <c r="E69" i="39" s="1"/>
  <c r="E97" i="38"/>
  <c r="E102" i="38" s="1"/>
  <c r="D55" i="38"/>
  <c r="E28" i="38"/>
  <c r="D55" i="37"/>
  <c r="E28" i="37"/>
  <c r="D55" i="36"/>
  <c r="E28" i="36"/>
  <c r="E29" i="36" s="1"/>
  <c r="E97" i="35"/>
  <c r="E102" i="35" s="1"/>
  <c r="D55" i="35"/>
  <c r="E28" i="35"/>
  <c r="E63" i="35" s="1"/>
  <c r="E69" i="35" s="1"/>
  <c r="D55" i="34"/>
  <c r="E28" i="34"/>
  <c r="D55" i="33"/>
  <c r="E28" i="33"/>
  <c r="E29" i="33" s="1"/>
  <c r="E35" i="33" s="1"/>
  <c r="E97" i="32"/>
  <c r="E102" i="32" s="1"/>
  <c r="D55" i="32"/>
  <c r="E29" i="32"/>
  <c r="E28" i="32"/>
  <c r="E63" i="31"/>
  <c r="E69" i="31" s="1"/>
  <c r="D55" i="31"/>
  <c r="E28" i="31"/>
  <c r="E29" i="31" s="1"/>
  <c r="E31" i="31" s="1"/>
  <c r="D55" i="30"/>
  <c r="E28" i="30"/>
  <c r="E97" i="29"/>
  <c r="E102" i="29" s="1"/>
  <c r="D55" i="29"/>
  <c r="E28" i="29"/>
  <c r="E29" i="29" s="1"/>
  <c r="D55" i="28"/>
  <c r="E28" i="28"/>
  <c r="D55" i="27"/>
  <c r="E28" i="27"/>
  <c r="E29" i="27" s="1"/>
  <c r="E97" i="26"/>
  <c r="E102" i="26" s="1"/>
  <c r="D55" i="26"/>
  <c r="E28" i="26"/>
  <c r="D55" i="25"/>
  <c r="E28" i="25"/>
  <c r="D55" i="24"/>
  <c r="E29" i="24"/>
  <c r="E35" i="24" s="1"/>
  <c r="E88" i="24" s="1"/>
  <c r="E28" i="24"/>
  <c r="D55" i="22"/>
  <c r="E28" i="22"/>
  <c r="E29" i="22" s="1"/>
  <c r="D55" i="21"/>
  <c r="E28" i="21"/>
  <c r="E63" i="21" s="1"/>
  <c r="E69" i="21" s="1"/>
  <c r="D55" i="20"/>
  <c r="E28" i="20"/>
  <c r="D55" i="19"/>
  <c r="E28" i="19"/>
  <c r="E63" i="19" s="1"/>
  <c r="E69" i="19" s="1"/>
  <c r="D55" i="18"/>
  <c r="E28" i="18"/>
  <c r="D55" i="17"/>
  <c r="E63" i="17"/>
  <c r="E69" i="17" s="1"/>
  <c r="E53" i="71" l="1"/>
  <c r="E87" i="71"/>
  <c r="E42" i="71"/>
  <c r="E77" i="71"/>
  <c r="E76" i="71"/>
  <c r="E74" i="71"/>
  <c r="E96" i="71"/>
  <c r="E97" i="71" s="1"/>
  <c r="E102" i="71" s="1"/>
  <c r="E125" i="71"/>
  <c r="E86" i="71"/>
  <c r="E89" i="71"/>
  <c r="E41" i="71"/>
  <c r="E43" i="71" s="1"/>
  <c r="E67" i="71" s="1"/>
  <c r="E88" i="71"/>
  <c r="E51" i="71"/>
  <c r="E50" i="71"/>
  <c r="E49" i="71"/>
  <c r="E103" i="69"/>
  <c r="E128" i="69" s="1"/>
  <c r="E43" i="69"/>
  <c r="E53" i="68"/>
  <c r="E54" i="68"/>
  <c r="E51" i="68"/>
  <c r="E48" i="68"/>
  <c r="E49" i="68"/>
  <c r="E125" i="62"/>
  <c r="E42" i="62"/>
  <c r="E86" i="62"/>
  <c r="E89" i="62"/>
  <c r="E87" i="62"/>
  <c r="E96" i="62"/>
  <c r="E97" i="62" s="1"/>
  <c r="E102" i="62" s="1"/>
  <c r="E76" i="62"/>
  <c r="E74" i="62"/>
  <c r="E75" i="62" s="1"/>
  <c r="E77" i="62"/>
  <c r="E41" i="62"/>
  <c r="E88" i="62"/>
  <c r="E80" i="61"/>
  <c r="E127" i="61" s="1"/>
  <c r="E80" i="60"/>
  <c r="E127" i="60" s="1"/>
  <c r="E96" i="55"/>
  <c r="E97" i="55" s="1"/>
  <c r="E102" i="55" s="1"/>
  <c r="E125" i="55"/>
  <c r="E87" i="55"/>
  <c r="E42" i="55"/>
  <c r="E89" i="55"/>
  <c r="E88" i="55"/>
  <c r="E74" i="55"/>
  <c r="E75" i="55" s="1"/>
  <c r="E41" i="55"/>
  <c r="E43" i="55" s="1"/>
  <c r="E67" i="55" s="1"/>
  <c r="E86" i="55"/>
  <c r="E76" i="55"/>
  <c r="E77" i="55"/>
  <c r="E78" i="55" s="1"/>
  <c r="E67" i="54"/>
  <c r="E52" i="54"/>
  <c r="E49" i="54"/>
  <c r="E51" i="54"/>
  <c r="E48" i="54"/>
  <c r="E43" i="53"/>
  <c r="E79" i="51"/>
  <c r="E78" i="51"/>
  <c r="E80" i="51" s="1"/>
  <c r="E127" i="51" s="1"/>
  <c r="E80" i="47"/>
  <c r="E127" i="47" s="1"/>
  <c r="E43" i="41"/>
  <c r="E47" i="41" s="1"/>
  <c r="E32" i="40"/>
  <c r="E35" i="40"/>
  <c r="E43" i="39"/>
  <c r="E67" i="39" s="1"/>
  <c r="E63" i="38"/>
  <c r="E69" i="38" s="1"/>
  <c r="E29" i="37"/>
  <c r="E32" i="37"/>
  <c r="E63" i="37"/>
  <c r="E69" i="37" s="1"/>
  <c r="E29" i="35"/>
  <c r="E35" i="35" s="1"/>
  <c r="E31" i="34"/>
  <c r="E29" i="34"/>
  <c r="E32" i="34" s="1"/>
  <c r="E63" i="34"/>
  <c r="E69" i="34" s="1"/>
  <c r="E63" i="30"/>
  <c r="E69" i="30" s="1"/>
  <c r="E29" i="30"/>
  <c r="E35" i="30" s="1"/>
  <c r="E88" i="30" s="1"/>
  <c r="E29" i="28"/>
  <c r="E32" i="28" s="1"/>
  <c r="E63" i="27"/>
  <c r="E69" i="27" s="1"/>
  <c r="E35" i="27"/>
  <c r="E76" i="27" s="1"/>
  <c r="E63" i="26"/>
  <c r="E69" i="26" s="1"/>
  <c r="E29" i="26"/>
  <c r="E35" i="26" s="1"/>
  <c r="E89" i="26" s="1"/>
  <c r="E63" i="25"/>
  <c r="E69" i="25" s="1"/>
  <c r="E29" i="25"/>
  <c r="E32" i="25" s="1"/>
  <c r="E32" i="22"/>
  <c r="E29" i="21"/>
  <c r="E35" i="21"/>
  <c r="E88" i="21" s="1"/>
  <c r="E29" i="17"/>
  <c r="E35" i="17" s="1"/>
  <c r="E75" i="68"/>
  <c r="E52" i="68"/>
  <c r="E47" i="68"/>
  <c r="E90" i="68"/>
  <c r="E92" i="68" s="1"/>
  <c r="E101" i="68" s="1"/>
  <c r="E103" i="68" s="1"/>
  <c r="E128" i="68" s="1"/>
  <c r="E50" i="68"/>
  <c r="E79" i="68"/>
  <c r="E78" i="68"/>
  <c r="E92" i="66"/>
  <c r="E101" i="66" s="1"/>
  <c r="E103" i="66" s="1"/>
  <c r="E128" i="66" s="1"/>
  <c r="E79" i="66"/>
  <c r="E78" i="66"/>
  <c r="E43" i="66"/>
  <c r="E75" i="66"/>
  <c r="E55" i="65"/>
  <c r="E68" i="65" s="1"/>
  <c r="E70" i="65" s="1"/>
  <c r="E75" i="63"/>
  <c r="E80" i="63" s="1"/>
  <c r="E127" i="63" s="1"/>
  <c r="E43" i="63"/>
  <c r="E79" i="63"/>
  <c r="E78" i="63"/>
  <c r="E90" i="63"/>
  <c r="E92" i="63" s="1"/>
  <c r="E101" i="63" s="1"/>
  <c r="E103" i="63" s="1"/>
  <c r="E128" i="63" s="1"/>
  <c r="E55" i="61"/>
  <c r="E68" i="61" s="1"/>
  <c r="E70" i="61" s="1"/>
  <c r="E55" i="60"/>
  <c r="E68" i="60" s="1"/>
  <c r="E70" i="60" s="1"/>
  <c r="E92" i="59"/>
  <c r="E101" i="59" s="1"/>
  <c r="E103" i="59" s="1"/>
  <c r="E128" i="59" s="1"/>
  <c r="E79" i="59"/>
  <c r="E78" i="59"/>
  <c r="E80" i="59" s="1"/>
  <c r="E127" i="59" s="1"/>
  <c r="E43" i="59"/>
  <c r="E75" i="59"/>
  <c r="E67" i="58"/>
  <c r="E49" i="58"/>
  <c r="E50" i="58"/>
  <c r="E48" i="58"/>
  <c r="E47" i="58"/>
  <c r="E53" i="58"/>
  <c r="E52" i="58"/>
  <c r="E51" i="58"/>
  <c r="E54" i="58"/>
  <c r="E79" i="57"/>
  <c r="E78" i="57"/>
  <c r="E75" i="57"/>
  <c r="E43" i="57"/>
  <c r="E90" i="57"/>
  <c r="E92" i="57" s="1"/>
  <c r="E101" i="57" s="1"/>
  <c r="E103" i="57" s="1"/>
  <c r="E128" i="57" s="1"/>
  <c r="E55" i="54"/>
  <c r="E68" i="54" s="1"/>
  <c r="E70" i="54" s="1"/>
  <c r="E52" i="53"/>
  <c r="E79" i="53"/>
  <c r="E78" i="53"/>
  <c r="E80" i="53" s="1"/>
  <c r="E127" i="53" s="1"/>
  <c r="E47" i="53"/>
  <c r="E48" i="53"/>
  <c r="E53" i="53"/>
  <c r="E49" i="53"/>
  <c r="E51" i="53"/>
  <c r="E54" i="53"/>
  <c r="E75" i="53"/>
  <c r="E90" i="53"/>
  <c r="E92" i="53" s="1"/>
  <c r="E101" i="53" s="1"/>
  <c r="E103" i="53" s="1"/>
  <c r="E128" i="53" s="1"/>
  <c r="E92" i="52"/>
  <c r="E101" i="52" s="1"/>
  <c r="E103" i="52" s="1"/>
  <c r="E128" i="52" s="1"/>
  <c r="E75" i="52"/>
  <c r="E43" i="52"/>
  <c r="E79" i="52"/>
  <c r="E78" i="52"/>
  <c r="E67" i="51"/>
  <c r="E54" i="51"/>
  <c r="E52" i="51"/>
  <c r="E47" i="51"/>
  <c r="E51" i="51"/>
  <c r="E49" i="51"/>
  <c r="E53" i="51"/>
  <c r="E48" i="51"/>
  <c r="E50" i="51"/>
  <c r="E79" i="50"/>
  <c r="E78" i="50"/>
  <c r="E75" i="50"/>
  <c r="E92" i="50"/>
  <c r="E101" i="50" s="1"/>
  <c r="E103" i="50" s="1"/>
  <c r="E128" i="50" s="1"/>
  <c r="E43" i="50"/>
  <c r="E92" i="49"/>
  <c r="E101" i="49" s="1"/>
  <c r="E103" i="49" s="1"/>
  <c r="E128" i="49" s="1"/>
  <c r="E43" i="49"/>
  <c r="E75" i="49"/>
  <c r="E79" i="49"/>
  <c r="E78" i="49"/>
  <c r="E79" i="48"/>
  <c r="E78" i="48"/>
  <c r="E43" i="48"/>
  <c r="E92" i="48"/>
  <c r="E101" i="48" s="1"/>
  <c r="E103" i="48" s="1"/>
  <c r="E128" i="48" s="1"/>
  <c r="E75" i="48"/>
  <c r="E80" i="48"/>
  <c r="E127" i="48" s="1"/>
  <c r="E55" i="47"/>
  <c r="E68" i="47" s="1"/>
  <c r="E70" i="47" s="1"/>
  <c r="E43" i="46"/>
  <c r="E78" i="46"/>
  <c r="E79" i="46"/>
  <c r="E75" i="46"/>
  <c r="E90" i="46"/>
  <c r="E92" i="46" s="1"/>
  <c r="E101" i="46" s="1"/>
  <c r="E103" i="46" s="1"/>
  <c r="E128" i="46" s="1"/>
  <c r="E75" i="45"/>
  <c r="E80" i="45" s="1"/>
  <c r="E127" i="45" s="1"/>
  <c r="E92" i="45"/>
  <c r="E101" i="45" s="1"/>
  <c r="E103" i="45" s="1"/>
  <c r="E128" i="45" s="1"/>
  <c r="E79" i="45"/>
  <c r="E78" i="45"/>
  <c r="E43" i="45"/>
  <c r="E75" i="44"/>
  <c r="E43" i="44"/>
  <c r="E79" i="44"/>
  <c r="E80" i="44" s="1"/>
  <c r="E127" i="44" s="1"/>
  <c r="E78" i="44"/>
  <c r="E92" i="44"/>
  <c r="E101" i="44" s="1"/>
  <c r="E103" i="44" s="1"/>
  <c r="E128" i="44" s="1"/>
  <c r="E48" i="43"/>
  <c r="E51" i="43"/>
  <c r="E90" i="43"/>
  <c r="E92" i="43" s="1"/>
  <c r="E101" i="43" s="1"/>
  <c r="E103" i="43" s="1"/>
  <c r="E128" i="43" s="1"/>
  <c r="E50" i="43"/>
  <c r="E79" i="43"/>
  <c r="E78" i="43"/>
  <c r="E54" i="43"/>
  <c r="E53" i="43"/>
  <c r="E52" i="43"/>
  <c r="E75" i="43"/>
  <c r="E80" i="43" s="1"/>
  <c r="E127" i="43" s="1"/>
  <c r="E49" i="43"/>
  <c r="E47" i="43"/>
  <c r="E55" i="42"/>
  <c r="E68" i="42" s="1"/>
  <c r="E70" i="42" s="1"/>
  <c r="E53" i="41"/>
  <c r="E75" i="41"/>
  <c r="E48" i="41"/>
  <c r="E50" i="41"/>
  <c r="E79" i="41"/>
  <c r="E80" i="41" s="1"/>
  <c r="E127" i="41" s="1"/>
  <c r="E78" i="41"/>
  <c r="E90" i="41"/>
  <c r="E92" i="41" s="1"/>
  <c r="E101" i="41" s="1"/>
  <c r="E103" i="41" s="1"/>
  <c r="E128" i="41" s="1"/>
  <c r="E42" i="40"/>
  <c r="E41" i="40"/>
  <c r="E43" i="40" s="1"/>
  <c r="E67" i="40" s="1"/>
  <c r="E88" i="40"/>
  <c r="E90" i="40"/>
  <c r="E77" i="40"/>
  <c r="E52" i="40"/>
  <c r="E87" i="40"/>
  <c r="E86" i="40"/>
  <c r="E96" i="40"/>
  <c r="E97" i="40" s="1"/>
  <c r="E102" i="40" s="1"/>
  <c r="E54" i="40"/>
  <c r="E125" i="40"/>
  <c r="E89" i="40"/>
  <c r="E76" i="40"/>
  <c r="E74" i="40"/>
  <c r="E48" i="40"/>
  <c r="E47" i="40"/>
  <c r="E47" i="39"/>
  <c r="E90" i="39"/>
  <c r="E92" i="39" s="1"/>
  <c r="E101" i="39" s="1"/>
  <c r="E103" i="39" s="1"/>
  <c r="E128" i="39" s="1"/>
  <c r="E53" i="39"/>
  <c r="E49" i="39"/>
  <c r="E54" i="39"/>
  <c r="E75" i="39"/>
  <c r="E80" i="39"/>
  <c r="E127" i="39" s="1"/>
  <c r="E48" i="39"/>
  <c r="E52" i="39"/>
  <c r="E50" i="39"/>
  <c r="E51" i="39"/>
  <c r="E29" i="38"/>
  <c r="E35" i="38" s="1"/>
  <c r="E31" i="37"/>
  <c r="E35" i="37" s="1"/>
  <c r="E35" i="36"/>
  <c r="E63" i="36"/>
  <c r="E69" i="36" s="1"/>
  <c r="E88" i="35"/>
  <c r="E125" i="35"/>
  <c r="E76" i="35"/>
  <c r="E89" i="35"/>
  <c r="E74" i="35"/>
  <c r="E88" i="33"/>
  <c r="E87" i="33"/>
  <c r="E74" i="33"/>
  <c r="E86" i="33"/>
  <c r="E96" i="33"/>
  <c r="E97" i="33" s="1"/>
  <c r="E102" i="33" s="1"/>
  <c r="E89" i="33"/>
  <c r="E76" i="33"/>
  <c r="E42" i="33"/>
  <c r="E77" i="33"/>
  <c r="E79" i="33" s="1"/>
  <c r="E41" i="33"/>
  <c r="E90" i="33" s="1"/>
  <c r="E125" i="33"/>
  <c r="E78" i="33"/>
  <c r="E63" i="33"/>
  <c r="E69" i="33" s="1"/>
  <c r="E63" i="32"/>
  <c r="E69" i="32" s="1"/>
  <c r="E35" i="32"/>
  <c r="E32" i="31"/>
  <c r="E35" i="31" s="1"/>
  <c r="E76" i="30"/>
  <c r="E89" i="30"/>
  <c r="E125" i="30"/>
  <c r="E41" i="30"/>
  <c r="E77" i="30"/>
  <c r="E90" i="30"/>
  <c r="E42" i="30"/>
  <c r="E96" i="30"/>
  <c r="E97" i="30" s="1"/>
  <c r="E102" i="30" s="1"/>
  <c r="E86" i="30"/>
  <c r="E74" i="30"/>
  <c r="E87" i="30"/>
  <c r="E63" i="29"/>
  <c r="E69" i="29" s="1"/>
  <c r="E35" i="29"/>
  <c r="E63" i="28"/>
  <c r="E69" i="28" s="1"/>
  <c r="E77" i="27"/>
  <c r="E41" i="26"/>
  <c r="E31" i="25"/>
  <c r="E35" i="25" s="1"/>
  <c r="E63" i="24"/>
  <c r="E69" i="24" s="1"/>
  <c r="E125" i="24"/>
  <c r="E96" i="24"/>
  <c r="E97" i="24" s="1"/>
  <c r="E102" i="24" s="1"/>
  <c r="E86" i="24"/>
  <c r="E74" i="24"/>
  <c r="E87" i="24"/>
  <c r="E76" i="24"/>
  <c r="E89" i="24"/>
  <c r="E41" i="24"/>
  <c r="E77" i="24"/>
  <c r="E90" i="24"/>
  <c r="E42" i="24"/>
  <c r="E31" i="22"/>
  <c r="E35" i="22" s="1"/>
  <c r="E63" i="22"/>
  <c r="E69" i="22" s="1"/>
  <c r="E89" i="21"/>
  <c r="E125" i="21"/>
  <c r="E96" i="21"/>
  <c r="E97" i="21" s="1"/>
  <c r="E102" i="21" s="1"/>
  <c r="E29" i="20"/>
  <c r="E63" i="20"/>
  <c r="E69" i="20" s="1"/>
  <c r="E29" i="19"/>
  <c r="E35" i="19" s="1"/>
  <c r="E29" i="18"/>
  <c r="E32" i="18" s="1"/>
  <c r="E69" i="18"/>
  <c r="E80" i="71" l="1"/>
  <c r="E127" i="71" s="1"/>
  <c r="E75" i="71"/>
  <c r="E78" i="71"/>
  <c r="E79" i="71"/>
  <c r="E52" i="71"/>
  <c r="E55" i="71" s="1"/>
  <c r="E68" i="71" s="1"/>
  <c r="E70" i="71" s="1"/>
  <c r="E126" i="71" s="1"/>
  <c r="E90" i="71"/>
  <c r="E92" i="71" s="1"/>
  <c r="E101" i="71" s="1"/>
  <c r="E103" i="71" s="1"/>
  <c r="E128" i="71" s="1"/>
  <c r="E54" i="71"/>
  <c r="E47" i="71"/>
  <c r="E48" i="71"/>
  <c r="E67" i="69"/>
  <c r="E54" i="69"/>
  <c r="E52" i="69"/>
  <c r="E51" i="69"/>
  <c r="E53" i="69"/>
  <c r="E48" i="69"/>
  <c r="E49" i="69"/>
  <c r="E50" i="69"/>
  <c r="E47" i="69"/>
  <c r="E80" i="68"/>
  <c r="E127" i="68" s="1"/>
  <c r="E80" i="66"/>
  <c r="E127" i="66" s="1"/>
  <c r="E79" i="62"/>
  <c r="E78" i="62"/>
  <c r="E43" i="62"/>
  <c r="E80" i="62"/>
  <c r="E127" i="62" s="1"/>
  <c r="E90" i="62"/>
  <c r="E92" i="62" s="1"/>
  <c r="E101" i="62" s="1"/>
  <c r="E103" i="62" s="1"/>
  <c r="E128" i="62" s="1"/>
  <c r="E80" i="57"/>
  <c r="E127" i="57" s="1"/>
  <c r="E49" i="55"/>
  <c r="E48" i="55"/>
  <c r="E52" i="55"/>
  <c r="E53" i="55"/>
  <c r="E50" i="55"/>
  <c r="E51" i="55"/>
  <c r="E47" i="55"/>
  <c r="E55" i="55" s="1"/>
  <c r="E68" i="55" s="1"/>
  <c r="E70" i="55" s="1"/>
  <c r="E126" i="55" s="1"/>
  <c r="E54" i="55"/>
  <c r="E79" i="55"/>
  <c r="E80" i="55" s="1"/>
  <c r="E127" i="55" s="1"/>
  <c r="E90" i="55"/>
  <c r="E92" i="55" s="1"/>
  <c r="E101" i="55" s="1"/>
  <c r="E103" i="55" s="1"/>
  <c r="E128" i="55" s="1"/>
  <c r="E67" i="53"/>
  <c r="E50" i="53"/>
  <c r="E80" i="52"/>
  <c r="E127" i="52" s="1"/>
  <c r="E80" i="50"/>
  <c r="E127" i="50" s="1"/>
  <c r="E80" i="49"/>
  <c r="E127" i="49" s="1"/>
  <c r="E80" i="46"/>
  <c r="E127" i="46" s="1"/>
  <c r="E52" i="41"/>
  <c r="E67" i="41"/>
  <c r="E51" i="41"/>
  <c r="E54" i="41"/>
  <c r="E49" i="41"/>
  <c r="E55" i="41" s="1"/>
  <c r="E68" i="41" s="1"/>
  <c r="E70" i="41" s="1"/>
  <c r="E49" i="40"/>
  <c r="E51" i="40"/>
  <c r="E53" i="40"/>
  <c r="E50" i="40"/>
  <c r="E55" i="39"/>
  <c r="E68" i="39" s="1"/>
  <c r="E70" i="39" s="1"/>
  <c r="E87" i="35"/>
  <c r="E77" i="35"/>
  <c r="E42" i="35"/>
  <c r="E86" i="35"/>
  <c r="E41" i="35"/>
  <c r="E90" i="35" s="1"/>
  <c r="E35" i="34"/>
  <c r="E31" i="28"/>
  <c r="E35" i="28" s="1"/>
  <c r="E87" i="27"/>
  <c r="E125" i="27"/>
  <c r="E74" i="27"/>
  <c r="E88" i="27"/>
  <c r="E89" i="27"/>
  <c r="E96" i="27"/>
  <c r="E97" i="27" s="1"/>
  <c r="E102" i="27" s="1"/>
  <c r="E41" i="27"/>
  <c r="E86" i="27"/>
  <c r="E42" i="27"/>
  <c r="E43" i="27" s="1"/>
  <c r="E90" i="27"/>
  <c r="E92" i="27" s="1"/>
  <c r="E101" i="27" s="1"/>
  <c r="E103" i="27" s="1"/>
  <c r="E128" i="27" s="1"/>
  <c r="E77" i="26"/>
  <c r="E86" i="26"/>
  <c r="E74" i="26"/>
  <c r="E88" i="26"/>
  <c r="E87" i="26"/>
  <c r="E76" i="26"/>
  <c r="E42" i="26"/>
  <c r="E43" i="26" s="1"/>
  <c r="E125" i="26"/>
  <c r="E43" i="24"/>
  <c r="E77" i="21"/>
  <c r="E86" i="21"/>
  <c r="E87" i="21"/>
  <c r="E76" i="21"/>
  <c r="E74" i="21"/>
  <c r="E41" i="21"/>
  <c r="E42" i="21"/>
  <c r="E88" i="17"/>
  <c r="E42" i="17"/>
  <c r="E76" i="17"/>
  <c r="E96" i="17"/>
  <c r="E97" i="17" s="1"/>
  <c r="E102" i="17" s="1"/>
  <c r="E89" i="17"/>
  <c r="E86" i="17"/>
  <c r="E125" i="17"/>
  <c r="E41" i="17"/>
  <c r="E74" i="17"/>
  <c r="E87" i="17"/>
  <c r="E77" i="17"/>
  <c r="E79" i="17" s="1"/>
  <c r="E55" i="68"/>
  <c r="E68" i="68" s="1"/>
  <c r="E70" i="68" s="1"/>
  <c r="E67" i="66"/>
  <c r="E52" i="66"/>
  <c r="E53" i="66"/>
  <c r="E47" i="66"/>
  <c r="E49" i="66"/>
  <c r="E54" i="66"/>
  <c r="E48" i="66"/>
  <c r="E50" i="66"/>
  <c r="E51" i="66"/>
  <c r="E126" i="65"/>
  <c r="E67" i="63"/>
  <c r="E49" i="63"/>
  <c r="E53" i="63"/>
  <c r="E48" i="63"/>
  <c r="E50" i="63"/>
  <c r="E51" i="63"/>
  <c r="E47" i="63"/>
  <c r="E52" i="63"/>
  <c r="E54" i="63"/>
  <c r="E126" i="61"/>
  <c r="E126" i="60"/>
  <c r="E67" i="59"/>
  <c r="E52" i="59"/>
  <c r="E53" i="59"/>
  <c r="E49" i="59"/>
  <c r="E50" i="59"/>
  <c r="E47" i="59"/>
  <c r="E51" i="59"/>
  <c r="E54" i="59"/>
  <c r="E48" i="59"/>
  <c r="E55" i="58"/>
  <c r="E68" i="58" s="1"/>
  <c r="E70" i="58" s="1"/>
  <c r="E67" i="57"/>
  <c r="E53" i="57"/>
  <c r="E52" i="57"/>
  <c r="E49" i="57"/>
  <c r="E47" i="57"/>
  <c r="E51" i="57"/>
  <c r="E54" i="57"/>
  <c r="E48" i="57"/>
  <c r="E50" i="57"/>
  <c r="E126" i="54"/>
  <c r="E55" i="53"/>
  <c r="E68" i="53" s="1"/>
  <c r="E70" i="53" s="1"/>
  <c r="E67" i="52"/>
  <c r="E47" i="52"/>
  <c r="E48" i="52"/>
  <c r="E50" i="52"/>
  <c r="E52" i="52"/>
  <c r="E49" i="52"/>
  <c r="E53" i="52"/>
  <c r="E51" i="52"/>
  <c r="E54" i="52"/>
  <c r="E55" i="51"/>
  <c r="E68" i="51" s="1"/>
  <c r="E70" i="51" s="1"/>
  <c r="E67" i="50"/>
  <c r="E54" i="50"/>
  <c r="E52" i="50"/>
  <c r="E50" i="50"/>
  <c r="E49" i="50"/>
  <c r="E53" i="50"/>
  <c r="E48" i="50"/>
  <c r="E47" i="50"/>
  <c r="E51" i="50"/>
  <c r="E67" i="49"/>
  <c r="E54" i="49"/>
  <c r="E52" i="49"/>
  <c r="E51" i="49"/>
  <c r="E53" i="49"/>
  <c r="E48" i="49"/>
  <c r="E47" i="49"/>
  <c r="E49" i="49"/>
  <c r="E50" i="49"/>
  <c r="E67" i="48"/>
  <c r="E52" i="48"/>
  <c r="E47" i="48"/>
  <c r="E49" i="48"/>
  <c r="E48" i="48"/>
  <c r="E54" i="48"/>
  <c r="E53" i="48"/>
  <c r="E51" i="48"/>
  <c r="E50" i="48"/>
  <c r="E126" i="47"/>
  <c r="E67" i="46"/>
  <c r="E49" i="46"/>
  <c r="E53" i="46"/>
  <c r="E47" i="46"/>
  <c r="E51" i="46"/>
  <c r="E54" i="46"/>
  <c r="E48" i="46"/>
  <c r="E52" i="46"/>
  <c r="E50" i="46"/>
  <c r="E67" i="45"/>
  <c r="E52" i="45"/>
  <c r="E53" i="45"/>
  <c r="E54" i="45"/>
  <c r="E47" i="45"/>
  <c r="E48" i="45"/>
  <c r="E49" i="45"/>
  <c r="E50" i="45"/>
  <c r="E51" i="45"/>
  <c r="E67" i="44"/>
  <c r="E49" i="44"/>
  <c r="E50" i="44"/>
  <c r="E48" i="44"/>
  <c r="E47" i="44"/>
  <c r="E52" i="44"/>
  <c r="E53" i="44"/>
  <c r="E54" i="44"/>
  <c r="E51" i="44"/>
  <c r="E55" i="43"/>
  <c r="E68" i="43" s="1"/>
  <c r="E70" i="43" s="1"/>
  <c r="E126" i="42"/>
  <c r="E55" i="40"/>
  <c r="E68" i="40" s="1"/>
  <c r="E70" i="40" s="1"/>
  <c r="E79" i="40"/>
  <c r="E78" i="40"/>
  <c r="E80" i="40" s="1"/>
  <c r="E127" i="40" s="1"/>
  <c r="E75" i="40"/>
  <c r="E92" i="40"/>
  <c r="E101" i="40" s="1"/>
  <c r="E103" i="40" s="1"/>
  <c r="E128" i="40" s="1"/>
  <c r="E126" i="39"/>
  <c r="E86" i="38"/>
  <c r="E74" i="38"/>
  <c r="E42" i="38"/>
  <c r="E77" i="38"/>
  <c r="E41" i="38"/>
  <c r="E87" i="38"/>
  <c r="E89" i="38"/>
  <c r="E76" i="38"/>
  <c r="E125" i="38"/>
  <c r="E88" i="38"/>
  <c r="E88" i="37"/>
  <c r="E87" i="37"/>
  <c r="E74" i="37"/>
  <c r="E96" i="37"/>
  <c r="E97" i="37" s="1"/>
  <c r="E102" i="37" s="1"/>
  <c r="E86" i="37"/>
  <c r="E42" i="37"/>
  <c r="E125" i="37"/>
  <c r="E89" i="37"/>
  <c r="E76" i="37"/>
  <c r="E77" i="37"/>
  <c r="E41" i="37"/>
  <c r="E86" i="36"/>
  <c r="E74" i="36"/>
  <c r="E87" i="36"/>
  <c r="E96" i="36"/>
  <c r="E97" i="36" s="1"/>
  <c r="E102" i="36" s="1"/>
  <c r="E88" i="36"/>
  <c r="E42" i="36"/>
  <c r="E77" i="36"/>
  <c r="E41" i="36"/>
  <c r="E125" i="36"/>
  <c r="E89" i="36"/>
  <c r="E76" i="36"/>
  <c r="E75" i="35"/>
  <c r="E86" i="34"/>
  <c r="E89" i="34"/>
  <c r="E92" i="33"/>
  <c r="E101" i="33" s="1"/>
  <c r="E103" i="33" s="1"/>
  <c r="E128" i="33" s="1"/>
  <c r="E75" i="33"/>
  <c r="E80" i="33" s="1"/>
  <c r="E127" i="33" s="1"/>
  <c r="E43" i="33"/>
  <c r="E87" i="32"/>
  <c r="E74" i="32"/>
  <c r="E86" i="32"/>
  <c r="E77" i="32"/>
  <c r="E41" i="32"/>
  <c r="E43" i="32" s="1"/>
  <c r="E67" i="32" s="1"/>
  <c r="E42" i="32"/>
  <c r="E89" i="32"/>
  <c r="E76" i="32"/>
  <c r="E125" i="32"/>
  <c r="E88" i="32"/>
  <c r="E86" i="31"/>
  <c r="E96" i="31"/>
  <c r="E97" i="31" s="1"/>
  <c r="E102" i="31" s="1"/>
  <c r="E77" i="31"/>
  <c r="E41" i="31"/>
  <c r="E90" i="31" s="1"/>
  <c r="E87" i="31"/>
  <c r="E42" i="31"/>
  <c r="E125" i="31"/>
  <c r="E89" i="31"/>
  <c r="E76" i="31"/>
  <c r="E88" i="31"/>
  <c r="E74" i="31"/>
  <c r="E75" i="30"/>
  <c r="E80" i="30" s="1"/>
  <c r="E127" i="30" s="1"/>
  <c r="E79" i="30"/>
  <c r="E78" i="30"/>
  <c r="E43" i="30"/>
  <c r="E92" i="30"/>
  <c r="E101" i="30" s="1"/>
  <c r="E103" i="30" s="1"/>
  <c r="E128" i="30" s="1"/>
  <c r="E86" i="29"/>
  <c r="E125" i="29"/>
  <c r="E74" i="29"/>
  <c r="E42" i="29"/>
  <c r="E88" i="29"/>
  <c r="E77" i="29"/>
  <c r="E41" i="29"/>
  <c r="E87" i="29"/>
  <c r="E89" i="29"/>
  <c r="E76" i="29"/>
  <c r="E88" i="28"/>
  <c r="E87" i="28"/>
  <c r="E74" i="28"/>
  <c r="E86" i="28"/>
  <c r="E76" i="28"/>
  <c r="E96" i="28"/>
  <c r="E97" i="28" s="1"/>
  <c r="E102" i="28" s="1"/>
  <c r="E42" i="28"/>
  <c r="E77" i="28"/>
  <c r="E41" i="28"/>
  <c r="E90" i="28" s="1"/>
  <c r="E125" i="28"/>
  <c r="E89" i="28"/>
  <c r="E79" i="27"/>
  <c r="E78" i="27"/>
  <c r="E75" i="27"/>
  <c r="E78" i="26"/>
  <c r="E79" i="26"/>
  <c r="E90" i="26"/>
  <c r="E75" i="26"/>
  <c r="E92" i="26"/>
  <c r="E101" i="26" s="1"/>
  <c r="E103" i="26" s="1"/>
  <c r="E128" i="26" s="1"/>
  <c r="E87" i="25"/>
  <c r="E74" i="25"/>
  <c r="E96" i="25"/>
  <c r="E97" i="25" s="1"/>
  <c r="E102" i="25" s="1"/>
  <c r="E86" i="25"/>
  <c r="E48" i="25"/>
  <c r="E42" i="25"/>
  <c r="E125" i="25"/>
  <c r="E76" i="25"/>
  <c r="E88" i="25"/>
  <c r="E90" i="25"/>
  <c r="E77" i="25"/>
  <c r="E41" i="25"/>
  <c r="E43" i="25" s="1"/>
  <c r="E67" i="25" s="1"/>
  <c r="E89" i="25"/>
  <c r="E51" i="25"/>
  <c r="E92" i="24"/>
  <c r="E101" i="24" s="1"/>
  <c r="E103" i="24" s="1"/>
  <c r="E128" i="24" s="1"/>
  <c r="E48" i="24"/>
  <c r="E47" i="24"/>
  <c r="E78" i="24"/>
  <c r="E79" i="24"/>
  <c r="E75" i="24"/>
  <c r="E80" i="24" s="1"/>
  <c r="E127" i="24" s="1"/>
  <c r="E50" i="24"/>
  <c r="E53" i="24"/>
  <c r="E51" i="24"/>
  <c r="E88" i="22"/>
  <c r="E86" i="22"/>
  <c r="E87" i="22"/>
  <c r="E74" i="22"/>
  <c r="E96" i="22"/>
  <c r="E97" i="22" s="1"/>
  <c r="E102" i="22" s="1"/>
  <c r="E90" i="22"/>
  <c r="E77" i="22"/>
  <c r="E41" i="22"/>
  <c r="E125" i="22"/>
  <c r="E89" i="22"/>
  <c r="E76" i="22"/>
  <c r="E42" i="22"/>
  <c r="E90" i="21"/>
  <c r="E75" i="21"/>
  <c r="E79" i="21"/>
  <c r="E78" i="21"/>
  <c r="E32" i="20"/>
  <c r="E31" i="20"/>
  <c r="E35" i="20" s="1"/>
  <c r="E88" i="19"/>
  <c r="E87" i="19"/>
  <c r="E74" i="19"/>
  <c r="E86" i="19"/>
  <c r="E96" i="19"/>
  <c r="E97" i="19" s="1"/>
  <c r="E102" i="19" s="1"/>
  <c r="E77" i="19"/>
  <c r="E41" i="19"/>
  <c r="E90" i="19" s="1"/>
  <c r="E42" i="19"/>
  <c r="E125" i="19"/>
  <c r="E89" i="19"/>
  <c r="E76" i="19"/>
  <c r="E31" i="18"/>
  <c r="E35" i="18" s="1"/>
  <c r="E78" i="17"/>
  <c r="E75" i="17"/>
  <c r="E102" i="14"/>
  <c r="E97" i="14"/>
  <c r="D55" i="14"/>
  <c r="E28" i="14"/>
  <c r="E28" i="12"/>
  <c r="E55" i="69" l="1"/>
  <c r="E68" i="69" s="1"/>
  <c r="E70" i="69" s="1"/>
  <c r="E126" i="69" s="1"/>
  <c r="E67" i="62"/>
  <c r="E54" i="62"/>
  <c r="E51" i="62"/>
  <c r="E49" i="62"/>
  <c r="E50" i="62"/>
  <c r="E47" i="62"/>
  <c r="E55" i="62" s="1"/>
  <c r="E68" i="62" s="1"/>
  <c r="E52" i="62"/>
  <c r="E53" i="62"/>
  <c r="E48" i="62"/>
  <c r="E55" i="50"/>
  <c r="E68" i="50" s="1"/>
  <c r="E55" i="48"/>
  <c r="E68" i="48" s="1"/>
  <c r="E43" i="37"/>
  <c r="E47" i="37" s="1"/>
  <c r="E43" i="36"/>
  <c r="E92" i="35"/>
  <c r="E101" i="35" s="1"/>
  <c r="E103" i="35" s="1"/>
  <c r="E128" i="35" s="1"/>
  <c r="E43" i="35"/>
  <c r="E78" i="35"/>
  <c r="E79" i="35"/>
  <c r="E74" i="34"/>
  <c r="E87" i="34"/>
  <c r="E96" i="34"/>
  <c r="E97" i="34" s="1"/>
  <c r="E102" i="34" s="1"/>
  <c r="E76" i="34"/>
  <c r="E125" i="34"/>
  <c r="E42" i="34"/>
  <c r="E88" i="34"/>
  <c r="E41" i="34"/>
  <c r="E77" i="34"/>
  <c r="E79" i="34" s="1"/>
  <c r="E90" i="32"/>
  <c r="E92" i="32" s="1"/>
  <c r="E101" i="32" s="1"/>
  <c r="E103" i="32" s="1"/>
  <c r="E128" i="32" s="1"/>
  <c r="E80" i="27"/>
  <c r="E127" i="27" s="1"/>
  <c r="E67" i="26"/>
  <c r="E54" i="26"/>
  <c r="E47" i="26"/>
  <c r="E49" i="26"/>
  <c r="E51" i="26"/>
  <c r="E53" i="26"/>
  <c r="E50" i="26"/>
  <c r="E48" i="26"/>
  <c r="E52" i="26"/>
  <c r="E80" i="26"/>
  <c r="E127" i="26" s="1"/>
  <c r="E92" i="25"/>
  <c r="E101" i="25" s="1"/>
  <c r="E103" i="25"/>
  <c r="E128" i="25" s="1"/>
  <c r="E50" i="25"/>
  <c r="E54" i="25"/>
  <c r="E47" i="25"/>
  <c r="E55" i="25" s="1"/>
  <c r="E68" i="25" s="1"/>
  <c r="E70" i="25" s="1"/>
  <c r="E49" i="25"/>
  <c r="E52" i="25"/>
  <c r="E53" i="25"/>
  <c r="E67" i="24"/>
  <c r="E52" i="24"/>
  <c r="E49" i="24"/>
  <c r="E54" i="24"/>
  <c r="E80" i="21"/>
  <c r="E127" i="21" s="1"/>
  <c r="E43" i="21"/>
  <c r="E92" i="21"/>
  <c r="E101" i="21" s="1"/>
  <c r="E103" i="21" s="1"/>
  <c r="E128" i="21" s="1"/>
  <c r="E80" i="17"/>
  <c r="E127" i="17" s="1"/>
  <c r="E43" i="17"/>
  <c r="E90" i="17"/>
  <c r="E92" i="17" s="1"/>
  <c r="E101" i="17" s="1"/>
  <c r="E103" i="17" s="1"/>
  <c r="E128" i="17" s="1"/>
  <c r="E126" i="68"/>
  <c r="E55" i="66"/>
  <c r="E68" i="66" s="1"/>
  <c r="E70" i="66" s="1"/>
  <c r="E55" i="63"/>
  <c r="E68" i="63" s="1"/>
  <c r="E70" i="63" s="1"/>
  <c r="E55" i="59"/>
  <c r="E68" i="59" s="1"/>
  <c r="E70" i="59"/>
  <c r="E126" i="58"/>
  <c r="E55" i="57"/>
  <c r="E68" i="57" s="1"/>
  <c r="E70" i="57" s="1"/>
  <c r="E126" i="53"/>
  <c r="E55" i="52"/>
  <c r="E68" i="52" s="1"/>
  <c r="E70" i="52" s="1"/>
  <c r="E126" i="51"/>
  <c r="E70" i="50"/>
  <c r="E55" i="49"/>
  <c r="E68" i="49" s="1"/>
  <c r="E70" i="49" s="1"/>
  <c r="E70" i="48"/>
  <c r="E55" i="46"/>
  <c r="E68" i="46" s="1"/>
  <c r="E70" i="46" s="1"/>
  <c r="E55" i="45"/>
  <c r="E68" i="45" s="1"/>
  <c r="E70" i="45" s="1"/>
  <c r="E55" i="44"/>
  <c r="E68" i="44" s="1"/>
  <c r="E70" i="44" s="1"/>
  <c r="E126" i="43"/>
  <c r="E126" i="41"/>
  <c r="E126" i="40"/>
  <c r="E43" i="38"/>
  <c r="E78" i="38"/>
  <c r="E79" i="38"/>
  <c r="E75" i="38"/>
  <c r="E80" i="38" s="1"/>
  <c r="E127" i="38" s="1"/>
  <c r="E90" i="38"/>
  <c r="E92" i="38" s="1"/>
  <c r="E101" i="38" s="1"/>
  <c r="E103" i="38" s="1"/>
  <c r="E128" i="38" s="1"/>
  <c r="E51" i="37"/>
  <c r="E52" i="37"/>
  <c r="E79" i="37"/>
  <c r="E78" i="37"/>
  <c r="E75" i="37"/>
  <c r="E80" i="37" s="1"/>
  <c r="E127" i="37" s="1"/>
  <c r="E90" i="37"/>
  <c r="E92" i="37" s="1"/>
  <c r="E101" i="37" s="1"/>
  <c r="E103" i="37" s="1"/>
  <c r="E128" i="37" s="1"/>
  <c r="E75" i="36"/>
  <c r="E54" i="36"/>
  <c r="E52" i="36"/>
  <c r="E49" i="36"/>
  <c r="E79" i="36"/>
  <c r="E78" i="36"/>
  <c r="E80" i="36" s="1"/>
  <c r="E127" i="36" s="1"/>
  <c r="E92" i="36"/>
  <c r="E101" i="36" s="1"/>
  <c r="E103" i="36" s="1"/>
  <c r="E128" i="36" s="1"/>
  <c r="E50" i="36"/>
  <c r="E47" i="36"/>
  <c r="E51" i="36"/>
  <c r="E90" i="36"/>
  <c r="E75" i="34"/>
  <c r="E78" i="34"/>
  <c r="E67" i="33"/>
  <c r="E49" i="33"/>
  <c r="E51" i="33"/>
  <c r="E47" i="33"/>
  <c r="E52" i="33"/>
  <c r="E54" i="33"/>
  <c r="E53" i="33"/>
  <c r="E50" i="33"/>
  <c r="E48" i="33"/>
  <c r="E79" i="32"/>
  <c r="E78" i="32"/>
  <c r="E53" i="32"/>
  <c r="E48" i="32"/>
  <c r="E51" i="32"/>
  <c r="E52" i="32"/>
  <c r="E54" i="32"/>
  <c r="E49" i="32"/>
  <c r="E75" i="32"/>
  <c r="E80" i="32" s="1"/>
  <c r="E127" i="32" s="1"/>
  <c r="E50" i="32"/>
  <c r="E47" i="32"/>
  <c r="E43" i="31"/>
  <c r="E75" i="31"/>
  <c r="E79" i="31"/>
  <c r="E78" i="31"/>
  <c r="E92" i="31"/>
  <c r="E101" i="31" s="1"/>
  <c r="E103" i="31" s="1"/>
  <c r="E128" i="31" s="1"/>
  <c r="E67" i="30"/>
  <c r="E51" i="30"/>
  <c r="E54" i="30"/>
  <c r="E53" i="30"/>
  <c r="E49" i="30"/>
  <c r="E47" i="30"/>
  <c r="E48" i="30"/>
  <c r="E50" i="30"/>
  <c r="E52" i="30"/>
  <c r="E43" i="29"/>
  <c r="E75" i="29"/>
  <c r="E80" i="29"/>
  <c r="E127" i="29" s="1"/>
  <c r="E79" i="29"/>
  <c r="E78" i="29"/>
  <c r="E90" i="29"/>
  <c r="E92" i="29" s="1"/>
  <c r="E101" i="29" s="1"/>
  <c r="E103" i="29" s="1"/>
  <c r="E128" i="29" s="1"/>
  <c r="E92" i="28"/>
  <c r="E101" i="28" s="1"/>
  <c r="E103" i="28" s="1"/>
  <c r="E128" i="28" s="1"/>
  <c r="E75" i="28"/>
  <c r="E43" i="28"/>
  <c r="E78" i="28"/>
  <c r="E79" i="28"/>
  <c r="E67" i="27"/>
  <c r="E52" i="27"/>
  <c r="E51" i="27"/>
  <c r="E49" i="27"/>
  <c r="E54" i="27"/>
  <c r="E47" i="27"/>
  <c r="E53" i="27"/>
  <c r="E48" i="27"/>
  <c r="E50" i="27"/>
  <c r="E79" i="25"/>
  <c r="E78" i="25"/>
  <c r="E75" i="25"/>
  <c r="E80" i="25" s="1"/>
  <c r="E127" i="25" s="1"/>
  <c r="E55" i="24"/>
  <c r="E68" i="24" s="1"/>
  <c r="E70" i="24" s="1"/>
  <c r="E78" i="22"/>
  <c r="E79" i="22"/>
  <c r="E75" i="22"/>
  <c r="E80" i="22" s="1"/>
  <c r="E127" i="22" s="1"/>
  <c r="E92" i="22"/>
  <c r="E101" i="22" s="1"/>
  <c r="E103" i="22" s="1"/>
  <c r="E128" i="22" s="1"/>
  <c r="E43" i="22"/>
  <c r="E42" i="20"/>
  <c r="E90" i="20"/>
  <c r="E77" i="20"/>
  <c r="E41" i="20"/>
  <c r="E89" i="20"/>
  <c r="E76" i="20"/>
  <c r="E74" i="20"/>
  <c r="E96" i="20"/>
  <c r="E97" i="20" s="1"/>
  <c r="E102" i="20" s="1"/>
  <c r="E125" i="20"/>
  <c r="E88" i="20"/>
  <c r="E87" i="20"/>
  <c r="E86" i="20"/>
  <c r="E79" i="19"/>
  <c r="E78" i="19"/>
  <c r="E92" i="19"/>
  <c r="E101" i="19" s="1"/>
  <c r="E103" i="19" s="1"/>
  <c r="E128" i="19" s="1"/>
  <c r="E43" i="19"/>
  <c r="E75" i="19"/>
  <c r="E88" i="18"/>
  <c r="E125" i="18"/>
  <c r="E87" i="18"/>
  <c r="E74" i="18"/>
  <c r="E42" i="18"/>
  <c r="E86" i="18"/>
  <c r="E76" i="18"/>
  <c r="E96" i="18"/>
  <c r="E97" i="18" s="1"/>
  <c r="E102" i="18" s="1"/>
  <c r="E77" i="18"/>
  <c r="E41" i="18"/>
  <c r="E89" i="18"/>
  <c r="E63" i="14"/>
  <c r="E69" i="14" s="1"/>
  <c r="E29" i="14"/>
  <c r="E35" i="14" s="1"/>
  <c r="D55" i="12"/>
  <c r="E28" i="11"/>
  <c r="D55" i="11"/>
  <c r="D55" i="10"/>
  <c r="E29" i="10"/>
  <c r="D55" i="9"/>
  <c r="E28" i="9"/>
  <c r="E97" i="8"/>
  <c r="E102" i="8" s="1"/>
  <c r="D55" i="8"/>
  <c r="E28" i="8"/>
  <c r="D4" i="7"/>
  <c r="D5" i="7"/>
  <c r="D6" i="7"/>
  <c r="E70" i="62" l="1"/>
  <c r="E126" i="62" s="1"/>
  <c r="E67" i="37"/>
  <c r="E50" i="37"/>
  <c r="E55" i="37" s="1"/>
  <c r="E68" i="37" s="1"/>
  <c r="E70" i="37" s="1"/>
  <c r="E126" i="37" s="1"/>
  <c r="E48" i="37"/>
  <c r="E54" i="37"/>
  <c r="E49" i="37"/>
  <c r="E53" i="37"/>
  <c r="E67" i="36"/>
  <c r="E48" i="36"/>
  <c r="E55" i="36" s="1"/>
  <c r="E68" i="36" s="1"/>
  <c r="E70" i="36" s="1"/>
  <c r="E126" i="36" s="1"/>
  <c r="E53" i="36"/>
  <c r="E48" i="35"/>
  <c r="E49" i="35"/>
  <c r="E47" i="35"/>
  <c r="E67" i="35"/>
  <c r="E50" i="35"/>
  <c r="E54" i="35"/>
  <c r="E52" i="35"/>
  <c r="E53" i="35"/>
  <c r="E51" i="35"/>
  <c r="E80" i="35"/>
  <c r="E127" i="35" s="1"/>
  <c r="E43" i="34"/>
  <c r="E90" i="34"/>
  <c r="E92" i="34" s="1"/>
  <c r="E101" i="34" s="1"/>
  <c r="E103" i="34" s="1"/>
  <c r="E128" i="34" s="1"/>
  <c r="E80" i="34"/>
  <c r="E127" i="34" s="1"/>
  <c r="E55" i="33"/>
  <c r="E68" i="33" s="1"/>
  <c r="E80" i="31"/>
  <c r="E127" i="31" s="1"/>
  <c r="E80" i="28"/>
  <c r="E127" i="28" s="1"/>
  <c r="E55" i="26"/>
  <c r="E68" i="26" s="1"/>
  <c r="E70" i="26" s="1"/>
  <c r="E126" i="26" s="1"/>
  <c r="E67" i="21"/>
  <c r="E50" i="21"/>
  <c r="E54" i="21"/>
  <c r="E51" i="21"/>
  <c r="E53" i="21"/>
  <c r="E49" i="21"/>
  <c r="E52" i="21"/>
  <c r="E47" i="21"/>
  <c r="E55" i="21" s="1"/>
  <c r="E68" i="21" s="1"/>
  <c r="E70" i="21" s="1"/>
  <c r="E126" i="21" s="1"/>
  <c r="E48" i="21"/>
  <c r="E43" i="20"/>
  <c r="E80" i="19"/>
  <c r="E127" i="19" s="1"/>
  <c r="E43" i="18"/>
  <c r="E52" i="17"/>
  <c r="E54" i="17"/>
  <c r="E48" i="17"/>
  <c r="E67" i="17"/>
  <c r="E49" i="17"/>
  <c r="E53" i="17"/>
  <c r="E50" i="17"/>
  <c r="E47" i="17"/>
  <c r="E51" i="17"/>
  <c r="E31" i="10"/>
  <c r="E35" i="10" s="1"/>
  <c r="E32" i="10"/>
  <c r="D3" i="7"/>
  <c r="E126" i="66"/>
  <c r="E126" i="63"/>
  <c r="E126" i="59"/>
  <c r="E126" i="57"/>
  <c r="E126" i="52"/>
  <c r="E126" i="50"/>
  <c r="E126" i="49"/>
  <c r="E126" i="48"/>
  <c r="E126" i="46"/>
  <c r="E126" i="45"/>
  <c r="E126" i="44"/>
  <c r="E67" i="38"/>
  <c r="E53" i="38"/>
  <c r="E49" i="38"/>
  <c r="E50" i="38"/>
  <c r="E51" i="38"/>
  <c r="E52" i="38"/>
  <c r="E48" i="38"/>
  <c r="E47" i="38"/>
  <c r="E54" i="38"/>
  <c r="E70" i="33"/>
  <c r="E55" i="32"/>
  <c r="E68" i="32" s="1"/>
  <c r="E70" i="32" s="1"/>
  <c r="E67" i="31"/>
  <c r="E51" i="31"/>
  <c r="E48" i="31"/>
  <c r="E52" i="31"/>
  <c r="E50" i="31"/>
  <c r="E47" i="31"/>
  <c r="E54" i="31"/>
  <c r="E53" i="31"/>
  <c r="E49" i="31"/>
  <c r="E55" i="30"/>
  <c r="E68" i="30" s="1"/>
  <c r="E70" i="30" s="1"/>
  <c r="E67" i="29"/>
  <c r="E47" i="29"/>
  <c r="E54" i="29"/>
  <c r="E49" i="29"/>
  <c r="E51" i="29"/>
  <c r="E53" i="29"/>
  <c r="E50" i="29"/>
  <c r="E52" i="29"/>
  <c r="E48" i="29"/>
  <c r="E67" i="28"/>
  <c r="E53" i="28"/>
  <c r="E52" i="28"/>
  <c r="E49" i="28"/>
  <c r="E50" i="28"/>
  <c r="E54" i="28"/>
  <c r="E51" i="28"/>
  <c r="E48" i="28"/>
  <c r="E47" i="28"/>
  <c r="E55" i="27"/>
  <c r="E68" i="27" s="1"/>
  <c r="E70" i="27"/>
  <c r="E126" i="25"/>
  <c r="E126" i="24"/>
  <c r="E67" i="22"/>
  <c r="E50" i="22"/>
  <c r="E49" i="22"/>
  <c r="E48" i="22"/>
  <c r="E47" i="22"/>
  <c r="E54" i="22"/>
  <c r="E53" i="22"/>
  <c r="E51" i="22"/>
  <c r="E52" i="22"/>
  <c r="E75" i="20"/>
  <c r="E80" i="20"/>
  <c r="E127" i="20" s="1"/>
  <c r="E49" i="20"/>
  <c r="E50" i="20"/>
  <c r="E53" i="20"/>
  <c r="E51" i="20"/>
  <c r="E52" i="20"/>
  <c r="E92" i="20"/>
  <c r="E101" i="20" s="1"/>
  <c r="E103" i="20" s="1"/>
  <c r="E128" i="20" s="1"/>
  <c r="E48" i="20"/>
  <c r="E79" i="20"/>
  <c r="E78" i="20"/>
  <c r="E67" i="19"/>
  <c r="E49" i="19"/>
  <c r="E48" i="19"/>
  <c r="E53" i="19"/>
  <c r="E51" i="19"/>
  <c r="E50" i="19"/>
  <c r="E52" i="19"/>
  <c r="E54" i="19"/>
  <c r="E47" i="19"/>
  <c r="E75" i="18"/>
  <c r="E80" i="18"/>
  <c r="E127" i="18" s="1"/>
  <c r="E50" i="18"/>
  <c r="E79" i="18"/>
  <c r="E78" i="18"/>
  <c r="E90" i="18"/>
  <c r="E92" i="18" s="1"/>
  <c r="E101" i="18" s="1"/>
  <c r="E103" i="18" s="1"/>
  <c r="E128" i="18" s="1"/>
  <c r="E47" i="18"/>
  <c r="E86" i="14"/>
  <c r="E42" i="14"/>
  <c r="E77" i="14"/>
  <c r="E41" i="14"/>
  <c r="E90" i="14" s="1"/>
  <c r="E89" i="14"/>
  <c r="E76" i="14"/>
  <c r="E125" i="14"/>
  <c r="E88" i="14"/>
  <c r="E87" i="14"/>
  <c r="E74" i="14"/>
  <c r="E29" i="12"/>
  <c r="E32" i="12" s="1"/>
  <c r="E63" i="12"/>
  <c r="E69" i="12" s="1"/>
  <c r="E63" i="11"/>
  <c r="E69" i="11" s="1"/>
  <c r="E29" i="11"/>
  <c r="E35" i="11" s="1"/>
  <c r="E63" i="10"/>
  <c r="E69" i="10" s="1"/>
  <c r="E29" i="9"/>
  <c r="E35" i="9" s="1"/>
  <c r="E96" i="9" s="1"/>
  <c r="E97" i="9" s="1"/>
  <c r="E102" i="9" s="1"/>
  <c r="E63" i="9"/>
  <c r="E69" i="9" s="1"/>
  <c r="E29" i="8"/>
  <c r="E35" i="8" s="1"/>
  <c r="E63" i="8"/>
  <c r="E69" i="8" s="1"/>
  <c r="D17" i="7" l="1"/>
  <c r="E55" i="35"/>
  <c r="E68" i="35" s="1"/>
  <c r="E70" i="35" s="1"/>
  <c r="E126" i="35" s="1"/>
  <c r="E67" i="34"/>
  <c r="E51" i="34"/>
  <c r="E53" i="34"/>
  <c r="E54" i="34"/>
  <c r="E47" i="34"/>
  <c r="E52" i="34"/>
  <c r="E50" i="34"/>
  <c r="E49" i="34"/>
  <c r="E48" i="34"/>
  <c r="E55" i="31"/>
  <c r="E68" i="31" s="1"/>
  <c r="E92" i="14"/>
  <c r="E101" i="14" s="1"/>
  <c r="E103" i="14" s="1"/>
  <c r="E128" i="14" s="1"/>
  <c r="E67" i="20"/>
  <c r="E47" i="20"/>
  <c r="E55" i="20" s="1"/>
  <c r="E68" i="20" s="1"/>
  <c r="E70" i="20" s="1"/>
  <c r="E126" i="20" s="1"/>
  <c r="E54" i="20"/>
  <c r="E31" i="12"/>
  <c r="E67" i="18"/>
  <c r="E48" i="18"/>
  <c r="E51" i="18"/>
  <c r="E54" i="18"/>
  <c r="E49" i="18"/>
  <c r="E53" i="18"/>
  <c r="E52" i="18"/>
  <c r="E55" i="17"/>
  <c r="E68" i="17" s="1"/>
  <c r="E70" i="17" s="1"/>
  <c r="E126" i="17" s="1"/>
  <c r="E76" i="10"/>
  <c r="E111" i="1"/>
  <c r="E129" i="1" s="1"/>
  <c r="E55" i="38"/>
  <c r="E68" i="38" s="1"/>
  <c r="E70" i="38" s="1"/>
  <c r="E126" i="33"/>
  <c r="E126" i="32"/>
  <c r="E70" i="31"/>
  <c r="E126" i="30"/>
  <c r="E55" i="29"/>
  <c r="E68" i="29" s="1"/>
  <c r="E70" i="29" s="1"/>
  <c r="E55" i="28"/>
  <c r="E68" i="28" s="1"/>
  <c r="E70" i="28" s="1"/>
  <c r="E126" i="27"/>
  <c r="E55" i="22"/>
  <c r="E68" i="22" s="1"/>
  <c r="E70" i="22" s="1"/>
  <c r="E55" i="19"/>
  <c r="E68" i="19" s="1"/>
  <c r="E70" i="19" s="1"/>
  <c r="E55" i="18"/>
  <c r="E68" i="18" s="1"/>
  <c r="E70" i="18" s="1"/>
  <c r="E79" i="14"/>
  <c r="E78" i="14"/>
  <c r="E75" i="14"/>
  <c r="E80" i="14" s="1"/>
  <c r="E127" i="14" s="1"/>
  <c r="E43" i="14"/>
  <c r="E35" i="12"/>
  <c r="E74" i="12" s="1"/>
  <c r="E96" i="11"/>
  <c r="E97" i="11" s="1"/>
  <c r="E102" i="11" s="1"/>
  <c r="E42" i="11"/>
  <c r="E86" i="11"/>
  <c r="E77" i="11"/>
  <c r="E41" i="11"/>
  <c r="E90" i="11" s="1"/>
  <c r="E88" i="11"/>
  <c r="E125" i="11"/>
  <c r="E89" i="11"/>
  <c r="E76" i="11"/>
  <c r="E87" i="11"/>
  <c r="E74" i="11"/>
  <c r="E96" i="10"/>
  <c r="E97" i="10" s="1"/>
  <c r="E102" i="10" s="1"/>
  <c r="E88" i="10"/>
  <c r="E41" i="10"/>
  <c r="E90" i="10" s="1"/>
  <c r="E125" i="10"/>
  <c r="E77" i="10"/>
  <c r="E79" i="10" s="1"/>
  <c r="E89" i="10"/>
  <c r="E86" i="10"/>
  <c r="E42" i="10"/>
  <c r="E43" i="10" s="1"/>
  <c r="E74" i="10"/>
  <c r="E75" i="10" s="1"/>
  <c r="E87" i="10"/>
  <c r="E42" i="9"/>
  <c r="E77" i="9"/>
  <c r="E41" i="9"/>
  <c r="E87" i="9"/>
  <c r="E74" i="9"/>
  <c r="E89" i="9"/>
  <c r="E76" i="9"/>
  <c r="E125" i="9"/>
  <c r="E88" i="9"/>
  <c r="E86" i="9"/>
  <c r="E42" i="8"/>
  <c r="E77" i="8"/>
  <c r="E41" i="8"/>
  <c r="E90" i="8" s="1"/>
  <c r="E89" i="8"/>
  <c r="E76" i="8"/>
  <c r="E88" i="8"/>
  <c r="E87" i="8"/>
  <c r="E74" i="8"/>
  <c r="E86" i="8"/>
  <c r="E125" i="8"/>
  <c r="E102" i="1"/>
  <c r="E97" i="1"/>
  <c r="E28" i="1"/>
  <c r="E63" i="1" s="1"/>
  <c r="E69" i="1" s="1"/>
  <c r="E29" i="1" l="1"/>
  <c r="E55" i="34"/>
  <c r="E68" i="34" s="1"/>
  <c r="E70" i="34" s="1"/>
  <c r="E126" i="34" s="1"/>
  <c r="E89" i="12"/>
  <c r="E125" i="12"/>
  <c r="E87" i="12"/>
  <c r="E35" i="1"/>
  <c r="E89" i="1" s="1"/>
  <c r="E111" i="8"/>
  <c r="E129" i="8" s="1"/>
  <c r="E111" i="9"/>
  <c r="E129" i="9" s="1"/>
  <c r="E111" i="21"/>
  <c r="E111" i="37"/>
  <c r="E111" i="46"/>
  <c r="E111" i="54"/>
  <c r="E111" i="31"/>
  <c r="E111" i="48"/>
  <c r="E111" i="66"/>
  <c r="E111" i="45"/>
  <c r="E129" i="45" s="1"/>
  <c r="E130" i="45" s="1"/>
  <c r="E111" i="10"/>
  <c r="E129" i="10" s="1"/>
  <c r="E111" i="22"/>
  <c r="E111" i="30"/>
  <c r="E111" i="55"/>
  <c r="E111" i="65"/>
  <c r="E111" i="39"/>
  <c r="E111" i="36"/>
  <c r="E111" i="17"/>
  <c r="E111" i="18"/>
  <c r="E111" i="24"/>
  <c r="E129" i="24" s="1"/>
  <c r="E130" i="24" s="1"/>
  <c r="E111" i="40"/>
  <c r="E111" i="49"/>
  <c r="E111" i="58"/>
  <c r="E111" i="27"/>
  <c r="E129" i="27" s="1"/>
  <c r="E130" i="27" s="1"/>
  <c r="E129" i="11"/>
  <c r="E111" i="25"/>
  <c r="E129" i="25" s="1"/>
  <c r="E130" i="25" s="1"/>
  <c r="E111" i="59"/>
  <c r="E111" i="69"/>
  <c r="E111" i="43"/>
  <c r="E111" i="61"/>
  <c r="E111" i="28"/>
  <c r="E111" i="12"/>
  <c r="E129" i="12" s="1"/>
  <c r="E111" i="34"/>
  <c r="E111" i="42"/>
  <c r="E111" i="51"/>
  <c r="E111" i="71"/>
  <c r="E129" i="71" s="1"/>
  <c r="E130" i="71" s="1"/>
  <c r="E111" i="19"/>
  <c r="E111" i="52"/>
  <c r="E129" i="52" s="1"/>
  <c r="E130" i="52" s="1"/>
  <c r="E111" i="20"/>
  <c r="E111" i="62"/>
  <c r="E111" i="29"/>
  <c r="E111" i="63"/>
  <c r="E111" i="53"/>
  <c r="E111" i="38"/>
  <c r="E111" i="47"/>
  <c r="E111" i="14"/>
  <c r="E129" i="14" s="1"/>
  <c r="E111" i="57"/>
  <c r="E111" i="32"/>
  <c r="E111" i="68"/>
  <c r="E111" i="41"/>
  <c r="E111" i="50"/>
  <c r="E111" i="35"/>
  <c r="E111" i="26"/>
  <c r="E111" i="60"/>
  <c r="E111" i="44"/>
  <c r="E111" i="33"/>
  <c r="E129" i="33" s="1"/>
  <c r="E130" i="33" s="1"/>
  <c r="E126" i="38"/>
  <c r="E126" i="31"/>
  <c r="E126" i="29"/>
  <c r="E126" i="28"/>
  <c r="E126" i="22"/>
  <c r="E126" i="19"/>
  <c r="E126" i="18"/>
  <c r="E67" i="14"/>
  <c r="E54" i="14"/>
  <c r="E52" i="14"/>
  <c r="E49" i="14"/>
  <c r="E53" i="14"/>
  <c r="E48" i="14"/>
  <c r="E47" i="14"/>
  <c r="E51" i="14"/>
  <c r="E50" i="14"/>
  <c r="E77" i="12"/>
  <c r="E78" i="12" s="1"/>
  <c r="E42" i="12"/>
  <c r="E43" i="12" s="1"/>
  <c r="E52" i="12" s="1"/>
  <c r="E96" i="12"/>
  <c r="E97" i="12" s="1"/>
  <c r="E102" i="12" s="1"/>
  <c r="E88" i="12"/>
  <c r="E41" i="12"/>
  <c r="E86" i="12"/>
  <c r="E76" i="12"/>
  <c r="E90" i="12"/>
  <c r="E75" i="12"/>
  <c r="E79" i="12"/>
  <c r="E92" i="11"/>
  <c r="E101" i="11" s="1"/>
  <c r="E103" i="11" s="1"/>
  <c r="E128" i="11" s="1"/>
  <c r="E75" i="11"/>
  <c r="E43" i="11"/>
  <c r="E79" i="11"/>
  <c r="E78" i="11"/>
  <c r="E78" i="10"/>
  <c r="E80" i="10" s="1"/>
  <c r="E127" i="10" s="1"/>
  <c r="E67" i="10"/>
  <c r="E54" i="10"/>
  <c r="E51" i="10"/>
  <c r="E48" i="10"/>
  <c r="E49" i="10"/>
  <c r="E52" i="10"/>
  <c r="E47" i="10"/>
  <c r="E53" i="10"/>
  <c r="E50" i="10"/>
  <c r="E92" i="10"/>
  <c r="E101" i="10" s="1"/>
  <c r="E103" i="10" s="1"/>
  <c r="E128" i="10" s="1"/>
  <c r="E75" i="9"/>
  <c r="E43" i="9"/>
  <c r="E79" i="9"/>
  <c r="E78" i="9"/>
  <c r="E90" i="9"/>
  <c r="E92" i="9" s="1"/>
  <c r="E101" i="9" s="1"/>
  <c r="E103" i="9" s="1"/>
  <c r="E128" i="9" s="1"/>
  <c r="E86" i="1"/>
  <c r="E88" i="1"/>
  <c r="E92" i="8"/>
  <c r="E101" i="8" s="1"/>
  <c r="E103" i="8" s="1"/>
  <c r="E128" i="8" s="1"/>
  <c r="E43" i="8"/>
  <c r="E75" i="8"/>
  <c r="E79" i="8"/>
  <c r="E78" i="8"/>
  <c r="D55" i="1"/>
  <c r="E125" i="1" l="1"/>
  <c r="E41" i="1"/>
  <c r="E90" i="1" s="1"/>
  <c r="E129" i="31"/>
  <c r="E130" i="31" s="1"/>
  <c r="E92" i="12"/>
  <c r="E101" i="12" s="1"/>
  <c r="E103" i="12" s="1"/>
  <c r="E128" i="12" s="1"/>
  <c r="E80" i="9"/>
  <c r="E127" i="9" s="1"/>
  <c r="E87" i="1"/>
  <c r="E92" i="1" s="1"/>
  <c r="E101" i="1" s="1"/>
  <c r="E103" i="1" s="1"/>
  <c r="E128" i="1" s="1"/>
  <c r="E42" i="1"/>
  <c r="E43" i="1" s="1"/>
  <c r="E77" i="1"/>
  <c r="E79" i="1" s="1"/>
  <c r="E74" i="1"/>
  <c r="E75" i="1" s="1"/>
  <c r="E76" i="1"/>
  <c r="E129" i="46"/>
  <c r="E130" i="46" s="1"/>
  <c r="E115" i="46"/>
  <c r="E116" i="46" s="1"/>
  <c r="E129" i="22"/>
  <c r="E130" i="22" s="1"/>
  <c r="E115" i="22"/>
  <c r="E116" i="22" s="1"/>
  <c r="E129" i="62"/>
  <c r="E130" i="62" s="1"/>
  <c r="E115" i="62"/>
  <c r="E116" i="62" s="1"/>
  <c r="E115" i="33"/>
  <c r="E116" i="33" s="1"/>
  <c r="E129" i="57"/>
  <c r="E130" i="57" s="1"/>
  <c r="E115" i="57"/>
  <c r="E116" i="57" s="1"/>
  <c r="E115" i="35"/>
  <c r="E116" i="35" s="1"/>
  <c r="E129" i="35"/>
  <c r="E130" i="35" s="1"/>
  <c r="E115" i="61"/>
  <c r="E116" i="61" s="1"/>
  <c r="E129" i="61"/>
  <c r="E130" i="61" s="1"/>
  <c r="E129" i="58"/>
  <c r="E130" i="58" s="1"/>
  <c r="E115" i="58"/>
  <c r="E116" i="58" s="1"/>
  <c r="E115" i="65"/>
  <c r="E116" i="65" s="1"/>
  <c r="E129" i="65"/>
  <c r="E130" i="65" s="1"/>
  <c r="E129" i="41"/>
  <c r="E130" i="41" s="1"/>
  <c r="E115" i="41"/>
  <c r="E116" i="41" s="1"/>
  <c r="E129" i="44"/>
  <c r="E130" i="44" s="1"/>
  <c r="E115" i="44"/>
  <c r="E116" i="44" s="1"/>
  <c r="E129" i="40"/>
  <c r="E130" i="40" s="1"/>
  <c r="E115" i="40"/>
  <c r="E116" i="40" s="1"/>
  <c r="E129" i="21"/>
  <c r="E130" i="21" s="1"/>
  <c r="E115" i="21"/>
  <c r="E116" i="21" s="1"/>
  <c r="E115" i="51"/>
  <c r="E116" i="51" s="1"/>
  <c r="E129" i="51"/>
  <c r="E130" i="51" s="1"/>
  <c r="E129" i="37"/>
  <c r="E130" i="37" s="1"/>
  <c r="E115" i="37"/>
  <c r="E116" i="37" s="1"/>
  <c r="E115" i="24"/>
  <c r="E116" i="24" s="1"/>
  <c r="E115" i="52"/>
  <c r="E116" i="52" s="1"/>
  <c r="E115" i="31"/>
  <c r="E116" i="31" s="1"/>
  <c r="E129" i="19"/>
  <c r="E130" i="19" s="1"/>
  <c r="E115" i="19"/>
  <c r="E116" i="19" s="1"/>
  <c r="E129" i="43"/>
  <c r="E130" i="43" s="1"/>
  <c r="E115" i="43"/>
  <c r="E116" i="43" s="1"/>
  <c r="E129" i="49"/>
  <c r="E130" i="49" s="1"/>
  <c r="E115" i="49"/>
  <c r="E116" i="49" s="1"/>
  <c r="E115" i="55"/>
  <c r="E116" i="55" s="1"/>
  <c r="E129" i="55"/>
  <c r="E130" i="55" s="1"/>
  <c r="E129" i="54"/>
  <c r="E130" i="54" s="1"/>
  <c r="E115" i="54"/>
  <c r="E116" i="54" s="1"/>
  <c r="E129" i="66"/>
  <c r="E130" i="66" s="1"/>
  <c r="E115" i="66"/>
  <c r="E116" i="66" s="1"/>
  <c r="E129" i="29"/>
  <c r="E130" i="29" s="1"/>
  <c r="E115" i="29"/>
  <c r="E116" i="29" s="1"/>
  <c r="E129" i="28"/>
  <c r="E130" i="28" s="1"/>
  <c r="E115" i="28"/>
  <c r="E116" i="28" s="1"/>
  <c r="E129" i="69"/>
  <c r="E130" i="69" s="1"/>
  <c r="E115" i="69"/>
  <c r="E116" i="69" s="1"/>
  <c r="E129" i="30"/>
  <c r="E130" i="30" s="1"/>
  <c r="E115" i="30"/>
  <c r="E116" i="30" s="1"/>
  <c r="E115" i="26"/>
  <c r="E116" i="26" s="1"/>
  <c r="E129" i="26"/>
  <c r="E130" i="26" s="1"/>
  <c r="E129" i="47"/>
  <c r="E130" i="47" s="1"/>
  <c r="E115" i="47"/>
  <c r="E116" i="47" s="1"/>
  <c r="E129" i="59"/>
  <c r="E130" i="59" s="1"/>
  <c r="E115" i="59"/>
  <c r="E116" i="59" s="1"/>
  <c r="E115" i="63"/>
  <c r="E116" i="63" s="1"/>
  <c r="E129" i="63"/>
  <c r="E130" i="63" s="1"/>
  <c r="E129" i="36"/>
  <c r="E130" i="36" s="1"/>
  <c r="E115" i="36"/>
  <c r="E116" i="36" s="1"/>
  <c r="E115" i="68"/>
  <c r="E116" i="68" s="1"/>
  <c r="E129" i="68"/>
  <c r="E130" i="68" s="1"/>
  <c r="E129" i="32"/>
  <c r="E130" i="32" s="1"/>
  <c r="E115" i="32"/>
  <c r="E116" i="32" s="1"/>
  <c r="E129" i="38"/>
  <c r="E130" i="38" s="1"/>
  <c r="E115" i="38"/>
  <c r="E116" i="38" s="1"/>
  <c r="E129" i="42"/>
  <c r="E130" i="42" s="1"/>
  <c r="E115" i="42"/>
  <c r="E116" i="42" s="1"/>
  <c r="E129" i="18"/>
  <c r="E130" i="18" s="1"/>
  <c r="E115" i="18"/>
  <c r="E116" i="18" s="1"/>
  <c r="E129" i="20"/>
  <c r="E130" i="20" s="1"/>
  <c r="E115" i="20"/>
  <c r="E116" i="20" s="1"/>
  <c r="E129" i="39"/>
  <c r="E130" i="39" s="1"/>
  <c r="E115" i="39"/>
  <c r="E116" i="39" s="1"/>
  <c r="E129" i="48"/>
  <c r="E130" i="48" s="1"/>
  <c r="E115" i="48"/>
  <c r="E116" i="48" s="1"/>
  <c r="E129" i="60"/>
  <c r="E130" i="60" s="1"/>
  <c r="E115" i="60"/>
  <c r="E116" i="60" s="1"/>
  <c r="E129" i="50"/>
  <c r="E130" i="50" s="1"/>
  <c r="E115" i="50"/>
  <c r="E116" i="50" s="1"/>
  <c r="E129" i="53"/>
  <c r="E130" i="53" s="1"/>
  <c r="E115" i="53"/>
  <c r="E116" i="53" s="1"/>
  <c r="E129" i="34"/>
  <c r="E130" i="34" s="1"/>
  <c r="E115" i="34"/>
  <c r="E116" i="34" s="1"/>
  <c r="E129" i="17"/>
  <c r="E130" i="17" s="1"/>
  <c r="E115" i="17"/>
  <c r="E116" i="17" s="1"/>
  <c r="E115" i="25"/>
  <c r="E116" i="25" s="1"/>
  <c r="E115" i="27"/>
  <c r="E116" i="27" s="1"/>
  <c r="E115" i="71"/>
  <c r="E116" i="71" s="1"/>
  <c r="E115" i="45"/>
  <c r="E116" i="45" s="1"/>
  <c r="E55" i="14"/>
  <c r="E68" i="14" s="1"/>
  <c r="E70" i="14" s="1"/>
  <c r="E80" i="12"/>
  <c r="E127" i="12" s="1"/>
  <c r="E67" i="12"/>
  <c r="E50" i="12"/>
  <c r="E53" i="12"/>
  <c r="E47" i="12"/>
  <c r="E48" i="12"/>
  <c r="E51" i="12"/>
  <c r="E49" i="12"/>
  <c r="E54" i="12"/>
  <c r="E80" i="11"/>
  <c r="E127" i="11" s="1"/>
  <c r="E67" i="11"/>
  <c r="E51" i="11"/>
  <c r="E47" i="11"/>
  <c r="E54" i="11"/>
  <c r="E52" i="11"/>
  <c r="E53" i="11"/>
  <c r="E49" i="11"/>
  <c r="E50" i="11"/>
  <c r="E48" i="11"/>
  <c r="E55" i="10"/>
  <c r="E68" i="10" s="1"/>
  <c r="E70" i="10" s="1"/>
  <c r="E67" i="9"/>
  <c r="E47" i="9"/>
  <c r="E54" i="9"/>
  <c r="E49" i="9"/>
  <c r="E52" i="9"/>
  <c r="E51" i="9"/>
  <c r="E48" i="9"/>
  <c r="E53" i="9"/>
  <c r="E50" i="9"/>
  <c r="E80" i="8"/>
  <c r="E127" i="8" s="1"/>
  <c r="E67" i="8"/>
  <c r="E54" i="8"/>
  <c r="E52" i="8"/>
  <c r="E49" i="8"/>
  <c r="E47" i="8"/>
  <c r="E50" i="8"/>
  <c r="E53" i="8"/>
  <c r="E51" i="8"/>
  <c r="E48" i="8"/>
  <c r="E78" i="1" l="1"/>
  <c r="E118" i="31"/>
  <c r="E126" i="10"/>
  <c r="E130" i="10" s="1"/>
  <c r="E80" i="1"/>
  <c r="E127" i="1" s="1"/>
  <c r="E126" i="14"/>
  <c r="E130" i="14" s="1"/>
  <c r="E115" i="14"/>
  <c r="E116" i="14" s="1"/>
  <c r="E55" i="12"/>
  <c r="E68" i="12" s="1"/>
  <c r="E70" i="12" s="1"/>
  <c r="E115" i="12" s="1"/>
  <c r="E55" i="11"/>
  <c r="E68" i="11" s="1"/>
  <c r="E70" i="11"/>
  <c r="E115" i="10"/>
  <c r="E116" i="10" s="1"/>
  <c r="E55" i="9"/>
  <c r="E68" i="9" s="1"/>
  <c r="E70" i="9"/>
  <c r="E67" i="1"/>
  <c r="E54" i="1"/>
  <c r="E49" i="1"/>
  <c r="E48" i="1"/>
  <c r="E47" i="1"/>
  <c r="E53" i="1"/>
  <c r="E52" i="1"/>
  <c r="E50" i="1"/>
  <c r="E51" i="1"/>
  <c r="E55" i="8"/>
  <c r="E68" i="8" s="1"/>
  <c r="E70" i="8" s="1"/>
  <c r="E126" i="12" l="1"/>
  <c r="E130" i="12" s="1"/>
  <c r="E118" i="10"/>
  <c r="E116" i="12"/>
  <c r="E126" i="11"/>
  <c r="E130" i="11" s="1"/>
  <c r="E115" i="11"/>
  <c r="E126" i="9"/>
  <c r="E130" i="9" s="1"/>
  <c r="E115" i="9"/>
  <c r="E55" i="1"/>
  <c r="E68" i="1" s="1"/>
  <c r="E70" i="1" s="1"/>
  <c r="E126" i="8"/>
  <c r="E130" i="8" s="1"/>
  <c r="E115" i="8"/>
  <c r="E116" i="11" l="1"/>
  <c r="E116" i="9"/>
  <c r="E126" i="1"/>
  <c r="E130" i="1" s="1"/>
  <c r="E115" i="1"/>
  <c r="E116" i="8"/>
  <c r="E116" i="1" l="1"/>
  <c r="E120" i="1" s="1"/>
  <c r="E121" i="8" l="1"/>
  <c r="E131" i="8" s="1"/>
  <c r="E132" i="8" s="1"/>
  <c r="C4" i="4" s="1"/>
  <c r="E4" i="4" s="1"/>
  <c r="G4" i="4" s="1"/>
  <c r="E118" i="1"/>
  <c r="E121" i="10"/>
  <c r="E131" i="10" s="1"/>
  <c r="E132" i="10" s="1"/>
  <c r="C6" i="4" s="1"/>
  <c r="E6" i="4" s="1"/>
  <c r="E121" i="34"/>
  <c r="E131" i="34" s="1"/>
  <c r="E132" i="34" s="1"/>
  <c r="C20" i="4" s="1"/>
  <c r="E20" i="4" s="1"/>
  <c r="G20" i="4" s="1"/>
  <c r="E121" i="57"/>
  <c r="E131" i="57" s="1"/>
  <c r="E132" i="57" s="1"/>
  <c r="C42" i="4" s="1"/>
  <c r="E42" i="4" s="1"/>
  <c r="G42" i="4" s="1"/>
  <c r="E121" i="26"/>
  <c r="E131" i="26" s="1"/>
  <c r="E132" i="26" s="1"/>
  <c r="C12" i="4" s="1"/>
  <c r="E12" i="4" s="1"/>
  <c r="G12" i="4" s="1"/>
  <c r="E121" i="28"/>
  <c r="E131" i="28" s="1"/>
  <c r="E132" i="28" s="1"/>
  <c r="C14" i="4" s="1"/>
  <c r="E14" i="4" s="1"/>
  <c r="G14" i="4" s="1"/>
  <c r="E121" i="32"/>
  <c r="E131" i="32" s="1"/>
  <c r="E132" i="32" s="1"/>
  <c r="C18" i="4" s="1"/>
  <c r="E18" i="4" s="1"/>
  <c r="G18" i="4" s="1"/>
  <c r="E121" i="49"/>
  <c r="E131" i="49" s="1"/>
  <c r="E132" i="49" s="1"/>
  <c r="C35" i="4" s="1"/>
  <c r="E35" i="4" s="1"/>
  <c r="G35" i="4" s="1"/>
  <c r="E121" i="50"/>
  <c r="E131" i="50" s="1"/>
  <c r="E132" i="50" s="1"/>
  <c r="C36" i="4" s="1"/>
  <c r="E36" i="4" s="1"/>
  <c r="G36" i="4" s="1"/>
  <c r="E121" i="60"/>
  <c r="E131" i="60" s="1"/>
  <c r="E132" i="60" s="1"/>
  <c r="C45" i="4" s="1"/>
  <c r="E45" i="4" s="1"/>
  <c r="G45" i="4" s="1"/>
  <c r="E121" i="65"/>
  <c r="E131" i="65" s="1"/>
  <c r="E132" i="65" s="1"/>
  <c r="C49" i="4" s="1"/>
  <c r="E49" i="4" s="1"/>
  <c r="G49" i="4" s="1"/>
  <c r="E121" i="33"/>
  <c r="E131" i="33" s="1"/>
  <c r="E132" i="33" s="1"/>
  <c r="C19" i="4" s="1"/>
  <c r="E19" i="4" s="1"/>
  <c r="G19" i="4" s="1"/>
  <c r="E121" i="71"/>
  <c r="E131" i="71" s="1"/>
  <c r="E132" i="71" s="1"/>
  <c r="C53" i="4" s="1"/>
  <c r="E53" i="4" s="1"/>
  <c r="G53" i="4" s="1"/>
  <c r="E121" i="18"/>
  <c r="E131" i="18" s="1"/>
  <c r="E132" i="18" s="1"/>
  <c r="E121" i="69"/>
  <c r="E131" i="69" s="1"/>
  <c r="E132" i="69" s="1"/>
  <c r="C52" i="4" s="1"/>
  <c r="E52" i="4" s="1"/>
  <c r="G52" i="4" s="1"/>
  <c r="E121" i="53"/>
  <c r="E131" i="53" s="1"/>
  <c r="E132" i="53" s="1"/>
  <c r="C39" i="4" s="1"/>
  <c r="E39" i="4" s="1"/>
  <c r="G39" i="4" s="1"/>
  <c r="E121" i="52"/>
  <c r="E131" i="52" s="1"/>
  <c r="E132" i="52" s="1"/>
  <c r="C38" i="4" s="1"/>
  <c r="E38" i="4" s="1"/>
  <c r="G38" i="4" s="1"/>
  <c r="E121" i="61"/>
  <c r="E131" i="61" s="1"/>
  <c r="E132" i="61" s="1"/>
  <c r="C46" i="4" s="1"/>
  <c r="E46" i="4" s="1"/>
  <c r="G46" i="4" s="1"/>
  <c r="E121" i="29"/>
  <c r="E131" i="29" s="1"/>
  <c r="E132" i="29" s="1"/>
  <c r="C15" i="4" s="1"/>
  <c r="E15" i="4" s="1"/>
  <c r="G15" i="4" s="1"/>
  <c r="E121" i="24"/>
  <c r="E131" i="24" s="1"/>
  <c r="E132" i="24" s="1"/>
  <c r="C10" i="4" s="1"/>
  <c r="E10" i="4" s="1"/>
  <c r="G10" i="4" s="1"/>
  <c r="E121" i="21"/>
  <c r="E131" i="21" s="1"/>
  <c r="E132" i="21" s="1"/>
  <c r="E121" i="59"/>
  <c r="E131" i="59" s="1"/>
  <c r="E132" i="59" s="1"/>
  <c r="C44" i="4" s="1"/>
  <c r="E44" i="4" s="1"/>
  <c r="G44" i="4" s="1"/>
  <c r="E121" i="41"/>
  <c r="E131" i="41" s="1"/>
  <c r="E132" i="41" s="1"/>
  <c r="C27" i="4" s="1"/>
  <c r="E27" i="4" s="1"/>
  <c r="G27" i="4" s="1"/>
  <c r="E121" i="14"/>
  <c r="E131" i="14" s="1"/>
  <c r="E132" i="14" s="1"/>
  <c r="C9" i="4" s="1"/>
  <c r="E9" i="4" s="1"/>
  <c r="G9" i="4" s="1"/>
  <c r="E121" i="19"/>
  <c r="E131" i="19" s="1"/>
  <c r="E132" i="19" s="1"/>
  <c r="E121" i="27"/>
  <c r="E131" i="27" s="1"/>
  <c r="E132" i="27" s="1"/>
  <c r="C13" i="4" s="1"/>
  <c r="E13" i="4" s="1"/>
  <c r="G13" i="4" s="1"/>
  <c r="E121" i="36"/>
  <c r="E131" i="36" s="1"/>
  <c r="E132" i="36" s="1"/>
  <c r="C22" i="4" s="1"/>
  <c r="E22" i="4" s="1"/>
  <c r="G22" i="4" s="1"/>
  <c r="E121" i="38"/>
  <c r="E131" i="38" s="1"/>
  <c r="E132" i="38" s="1"/>
  <c r="C24" i="4" s="1"/>
  <c r="E24" i="4" s="1"/>
  <c r="G24" i="4" s="1"/>
  <c r="E121" i="55"/>
  <c r="E131" i="55" s="1"/>
  <c r="E132" i="55" s="1"/>
  <c r="C41" i="4" s="1"/>
  <c r="E41" i="4" s="1"/>
  <c r="G41" i="4" s="1"/>
  <c r="E121" i="9"/>
  <c r="E131" i="9" s="1"/>
  <c r="E132" i="9" s="1"/>
  <c r="E121" i="30"/>
  <c r="E131" i="30" s="1"/>
  <c r="E132" i="30" s="1"/>
  <c r="C16" i="4" s="1"/>
  <c r="E16" i="4" s="1"/>
  <c r="G16" i="4" s="1"/>
  <c r="E121" i="17"/>
  <c r="E131" i="17" s="1"/>
  <c r="E132" i="17" s="1"/>
  <c r="E121" i="48"/>
  <c r="E131" i="48" s="1"/>
  <c r="E132" i="48" s="1"/>
  <c r="C34" i="4" s="1"/>
  <c r="E34" i="4" s="1"/>
  <c r="G34" i="4" s="1"/>
  <c r="E121" i="58"/>
  <c r="E131" i="58" s="1"/>
  <c r="E132" i="58" s="1"/>
  <c r="C43" i="4" s="1"/>
  <c r="E43" i="4" s="1"/>
  <c r="G43" i="4" s="1"/>
  <c r="E121" i="37"/>
  <c r="E131" i="37" s="1"/>
  <c r="E132" i="37" s="1"/>
  <c r="C23" i="4" s="1"/>
  <c r="E23" i="4" s="1"/>
  <c r="G23" i="4" s="1"/>
  <c r="E121" i="47"/>
  <c r="E131" i="47" s="1"/>
  <c r="E132" i="47" s="1"/>
  <c r="C33" i="4" s="1"/>
  <c r="E33" i="4" s="1"/>
  <c r="G33" i="4" s="1"/>
  <c r="E121" i="51"/>
  <c r="E131" i="51" s="1"/>
  <c r="E132" i="51" s="1"/>
  <c r="C37" i="4" s="1"/>
  <c r="E37" i="4" s="1"/>
  <c r="G37" i="4" s="1"/>
  <c r="E121" i="66"/>
  <c r="E131" i="66" s="1"/>
  <c r="E132" i="66" s="1"/>
  <c r="C50" i="4" s="1"/>
  <c r="E50" i="4" s="1"/>
  <c r="G50" i="4" s="1"/>
  <c r="E121" i="63"/>
  <c r="E131" i="63" s="1"/>
  <c r="E132" i="63" s="1"/>
  <c r="C48" i="4" s="1"/>
  <c r="E48" i="4" s="1"/>
  <c r="G48" i="4" s="1"/>
  <c r="E121" i="46"/>
  <c r="E131" i="46" s="1"/>
  <c r="E132" i="46" s="1"/>
  <c r="C32" i="4" s="1"/>
  <c r="E32" i="4" s="1"/>
  <c r="G32" i="4" s="1"/>
  <c r="E121" i="12"/>
  <c r="E131" i="12" s="1"/>
  <c r="E132" i="12" s="1"/>
  <c r="C8" i="4" s="1"/>
  <c r="E8" i="4" s="1"/>
  <c r="E121" i="35"/>
  <c r="E131" i="35" s="1"/>
  <c r="E132" i="35" s="1"/>
  <c r="C21" i="4" s="1"/>
  <c r="E21" i="4" s="1"/>
  <c r="G21" i="4" s="1"/>
  <c r="E121" i="31"/>
  <c r="E131" i="31" s="1"/>
  <c r="E132" i="31" s="1"/>
  <c r="C17" i="4" s="1"/>
  <c r="E17" i="4" s="1"/>
  <c r="G17" i="4" s="1"/>
  <c r="E121" i="39"/>
  <c r="E131" i="39" s="1"/>
  <c r="E132" i="39" s="1"/>
  <c r="C25" i="4" s="1"/>
  <c r="E25" i="4" s="1"/>
  <c r="G25" i="4" s="1"/>
  <c r="E121" i="43"/>
  <c r="E131" i="43" s="1"/>
  <c r="E132" i="43" s="1"/>
  <c r="C29" i="4" s="1"/>
  <c r="E29" i="4" s="1"/>
  <c r="G29" i="4" s="1"/>
  <c r="E121" i="45"/>
  <c r="E131" i="45" s="1"/>
  <c r="E132" i="45" s="1"/>
  <c r="C31" i="4" s="1"/>
  <c r="E31" i="4" s="1"/>
  <c r="G31" i="4" s="1"/>
  <c r="E121" i="42"/>
  <c r="E131" i="42" s="1"/>
  <c r="E132" i="42" s="1"/>
  <c r="C28" i="4" s="1"/>
  <c r="E28" i="4" s="1"/>
  <c r="G28" i="4" s="1"/>
  <c r="E121" i="54"/>
  <c r="E131" i="54" s="1"/>
  <c r="E132" i="54" s="1"/>
  <c r="C40" i="4" s="1"/>
  <c r="E40" i="4" s="1"/>
  <c r="G40" i="4" s="1"/>
  <c r="E121" i="11"/>
  <c r="E131" i="11" s="1"/>
  <c r="E132" i="11" s="1"/>
  <c r="C7" i="4" s="1"/>
  <c r="E7" i="4" s="1"/>
  <c r="E121" i="20"/>
  <c r="E131" i="20" s="1"/>
  <c r="E132" i="20" s="1"/>
  <c r="E121" i="25"/>
  <c r="E131" i="25" s="1"/>
  <c r="E132" i="25" s="1"/>
  <c r="C11" i="4" s="1"/>
  <c r="E11" i="4" s="1"/>
  <c r="G11" i="4" s="1"/>
  <c r="E121" i="22"/>
  <c r="E131" i="22" s="1"/>
  <c r="E132" i="22" s="1"/>
  <c r="E121" i="40"/>
  <c r="E131" i="40" s="1"/>
  <c r="E132" i="40" s="1"/>
  <c r="C26" i="4" s="1"/>
  <c r="E26" i="4" s="1"/>
  <c r="G26" i="4" s="1"/>
  <c r="E121" i="62"/>
  <c r="E131" i="62" s="1"/>
  <c r="E132" i="62" s="1"/>
  <c r="C47" i="4" s="1"/>
  <c r="E47" i="4" s="1"/>
  <c r="G47" i="4" s="1"/>
  <c r="E121" i="44"/>
  <c r="E131" i="44" s="1"/>
  <c r="E132" i="44" s="1"/>
  <c r="C30" i="4" s="1"/>
  <c r="E30" i="4" s="1"/>
  <c r="G30" i="4" s="1"/>
  <c r="E121" i="68"/>
  <c r="E131" i="68" s="1"/>
  <c r="E132" i="68" s="1"/>
  <c r="C51" i="4" s="1"/>
  <c r="E51" i="4" s="1"/>
  <c r="G51" i="4" s="1"/>
  <c r="E121" i="1" l="1"/>
  <c r="E131" i="1" s="1"/>
  <c r="E132" i="1" s="1"/>
  <c r="C3" i="4" s="1"/>
  <c r="E3" i="4" s="1"/>
  <c r="G6" i="4"/>
  <c r="C5" i="4"/>
  <c r="E5" i="4" s="1"/>
  <c r="G5" i="4" s="1"/>
  <c r="G7" i="4"/>
  <c r="G8" i="4"/>
  <c r="G3" i="4" l="1"/>
  <c r="G59" i="4"/>
  <c r="G60" i="4" l="1"/>
  <c r="G61" i="4" s="1"/>
</calcChain>
</file>

<file path=xl/sharedStrings.xml><?xml version="1.0" encoding="utf-8"?>
<sst xmlns="http://schemas.openxmlformats.org/spreadsheetml/2006/main" count="11683" uniqueCount="301">
  <si>
    <t>Data da Sessão Pública:</t>
  </si>
  <si>
    <t>OBJETO</t>
  </si>
  <si>
    <t>PREGÃO ELETRÔNICO N.º XX/2022</t>
  </si>
  <si>
    <r>
      <t xml:space="preserve">PLANILHA DE CUSTOS E FORMAÇÃO DE PREÇOS                                                                                                          </t>
    </r>
    <r>
      <rPr>
        <b/>
        <sz val="11"/>
        <color theme="0"/>
        <rFont val="Calibri"/>
        <family val="2"/>
        <scheme val="minor"/>
      </rPr>
      <t>Superintendência Regional da Polícia Federal em São Paulo</t>
    </r>
  </si>
  <si>
    <t>Contratação de empresa especializada na prestação do serviço de vigilância armada a fim de atender às necessidades da SR/PF/SP e descentralizadas</t>
  </si>
  <si>
    <t>DISCRIMINAÇÃO DOS SERVIÇOS</t>
  </si>
  <si>
    <t>A</t>
  </si>
  <si>
    <t>B</t>
  </si>
  <si>
    <t>C</t>
  </si>
  <si>
    <t>D</t>
  </si>
  <si>
    <t>E</t>
  </si>
  <si>
    <t>F</t>
  </si>
  <si>
    <t>Data de apresentação das propostas (dia/mês/ano)</t>
  </si>
  <si>
    <t>Município/UF</t>
  </si>
  <si>
    <t>Ano do Acordo, Convenção ou Dissídio Coletivo</t>
  </si>
  <si>
    <t>Número de meses da Execução Contratual</t>
  </si>
  <si>
    <t>IDENTIFICAÇÃO DO SERVIÇO</t>
  </si>
  <si>
    <t>Quantidade total a contratar (em função da unidade de medida)</t>
  </si>
  <si>
    <t>Unidade de Medida</t>
  </si>
  <si>
    <t>Tipo de Serviço</t>
  </si>
  <si>
    <t>Dados para composição dos custos referentes a mão de obra</t>
  </si>
  <si>
    <t>Classificação Brasileira de Ocupações (CBO)</t>
  </si>
  <si>
    <t>Salário Normativo da Categoria Profissional</t>
  </si>
  <si>
    <t>Categoria profissional</t>
  </si>
  <si>
    <t>Data-Base da Categoria</t>
  </si>
  <si>
    <t>MÓDULO 1 - COMPOSIÇÃO DA REMUNERAÇÃO</t>
  </si>
  <si>
    <t>Composição da Remuneração</t>
  </si>
  <si>
    <t>Valor (R$)</t>
  </si>
  <si>
    <t>G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</si>
  <si>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</si>
  <si>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</si>
  <si>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</si>
  <si>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</si>
  <si>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</si>
  <si>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</si>
  <si>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</t>
  </si>
  <si>
    <t>Total</t>
  </si>
  <si>
    <t>MÓDULO 2 - ENCARGOS E BENFÍCIOS ANUAIS, MENSAIS E DIÁRIOS</t>
  </si>
  <si>
    <t>Submódulo 2.1. - 13.º salário, Férias e Adicional de Férias</t>
  </si>
  <si>
    <t>2.1.</t>
  </si>
  <si>
    <t>13.º Salário, Férias e Adicional de Férias</t>
  </si>
  <si>
    <t>13.º (décimo terceiro) Salário</t>
  </si>
  <si>
    <t>Férias e Adicional de Férias</t>
  </si>
  <si>
    <t>Submódulo 2.2. - Encargos Previdenciários (GPS), Fundo de Garantia por Tempo de Serviço (FGTS) e outras contribuições</t>
  </si>
  <si>
    <t>2.2.</t>
  </si>
  <si>
    <t>GPS, FGTS e outras contribuições</t>
  </si>
  <si>
    <t>Percentual (%)</t>
  </si>
  <si>
    <t>H</t>
  </si>
  <si>
    <t>INSS</t>
  </si>
  <si>
    <t>Salário Educação</t>
  </si>
  <si>
    <t>SAT</t>
  </si>
  <si>
    <t>SESC ou SESI</t>
  </si>
  <si>
    <t>SENAI-SENAC</t>
  </si>
  <si>
    <t>SEBRAE</t>
  </si>
  <si>
    <t>INCRA</t>
  </si>
  <si>
    <t>FGTS</t>
  </si>
  <si>
    <t>Submódulo 2.3. - Benefícios Mensais e Diários</t>
  </si>
  <si>
    <t>2.3.</t>
  </si>
  <si>
    <t>Benefícios Mensais e Diários</t>
  </si>
  <si>
    <t>Transporte</t>
  </si>
  <si>
    <t>Auxílio-Refeição/Alimentação</t>
  </si>
  <si>
    <t>Assistência Médica e Familiar</t>
  </si>
  <si>
    <t>Outros (especificar)</t>
  </si>
  <si>
    <t>Quadro-Resumo do Módulo 2 - Encargos e Benefícios anuais, mensais e diários</t>
  </si>
  <si>
    <t>Encargos e Benefícios Anuais, Mensais e Diários</t>
  </si>
  <si>
    <t>13.º (décimo terceiro) Salário, Férias e Adicional de Férias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</si>
  <si>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</si>
  <si>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</si>
  <si>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</si>
  <si>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</si>
  <si>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</si>
  <si>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</si>
  <si>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2.2. sobre o Aviso Prévio Trabalhado</t>
  </si>
  <si>
    <t>Multa do FGTS e contribuição social sobre o Aviso Prévio Trabalhado</t>
  </si>
  <si>
    <t>MÓDULO 4 - Custo de Reposição do Profissional Ausente</t>
  </si>
  <si>
    <t>Submódulo 4.1. - Ausências Legais</t>
  </si>
  <si>
    <t>4.1.</t>
  </si>
  <si>
    <t>Ausências Legais</t>
  </si>
  <si>
    <t>Férias</t>
  </si>
  <si>
    <t>Licença-Paternidade</t>
  </si>
  <si>
    <t>Ausência por acidente de trabalho</t>
  </si>
  <si>
    <t>Afastamento Maternidade</t>
  </si>
  <si>
    <t>Submódulo 4.2. - Intrajornada</t>
  </si>
  <si>
    <t xml:space="preserve">4.2. </t>
  </si>
  <si>
    <t>Intrajornada</t>
  </si>
  <si>
    <t>Quadro-Resumo do Módulo 4 - Custo do Profissional Ausente</t>
  </si>
  <si>
    <t>Custo de Reposiçãodo Profissional Ausente</t>
  </si>
  <si>
    <t xml:space="preserve">4.1. </t>
  </si>
  <si>
    <t>Ausências legais</t>
  </si>
  <si>
    <t>4.2.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</si>
  <si>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</si>
  <si>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</si>
  <si>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</si>
  <si>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</si>
  <si>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</si>
  <si>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</si>
  <si>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</si>
  <si>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C.1</t>
  </si>
  <si>
    <t>C.2</t>
  </si>
  <si>
    <t>C.3</t>
  </si>
  <si>
    <t>Custos Indiretos</t>
  </si>
  <si>
    <t>Lucro</t>
  </si>
  <si>
    <t>Tributos</t>
  </si>
  <si>
    <t>Tributos Federais (especificar)</t>
  </si>
  <si>
    <t>Tributos Estaduais (especificar)</t>
  </si>
  <si>
    <t>Tributos Municipais (especificar)</t>
  </si>
  <si>
    <t>1. MÓDULOS</t>
  </si>
  <si>
    <t>2. 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</si>
  <si>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</si>
  <si>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</si>
  <si>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</si>
  <si>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</si>
  <si>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</si>
  <si>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</si>
  <si>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</si>
  <si>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</si>
  <si>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</si>
  <si>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3. QUADRO-RESUMO DO VALOR MENSAL DOS SERVIÇOS</t>
  </si>
  <si>
    <t>Tipo de Serviço (A)</t>
  </si>
  <si>
    <t>I</t>
  </si>
  <si>
    <t>II</t>
  </si>
  <si>
    <t>Valor Proposto por Empregado (B)</t>
  </si>
  <si>
    <t xml:space="preserve">Qtde. de Empregados por Posto (c) </t>
  </si>
  <si>
    <t>Valor Proposto por Posto (D) = (B x C)</t>
  </si>
  <si>
    <t>Qtde. de Postos (E)</t>
  </si>
  <si>
    <t>Valor Total do Serviço (F) = (D x E)</t>
  </si>
  <si>
    <t>4. QUADRO DEMONSTRATIVO DO VALOR GLOBAL DA PROPOSTA</t>
  </si>
  <si>
    <t>DESCRIÇÃO</t>
  </si>
  <si>
    <t>VALOR (R$)</t>
  </si>
  <si>
    <t>Valor proposto por unidade de medida</t>
  </si>
  <si>
    <t>Valor mensal do serviço</t>
  </si>
  <si>
    <t>Valor global da proposta (valor mensal do serviço multiplicado plo número de meses do contrato)</t>
  </si>
  <si>
    <t>III</t>
  </si>
  <si>
    <t>IV</t>
  </si>
  <si>
    <t>V</t>
  </si>
  <si>
    <t>ITEM</t>
  </si>
  <si>
    <t>Calça</t>
  </si>
  <si>
    <t>Colete Balístico IIA</t>
  </si>
  <si>
    <t>Capa para colete balístico</t>
  </si>
  <si>
    <t>Cassetete ou bastão retrátil</t>
  </si>
  <si>
    <t>Porta cassetete ou bastão retrátil</t>
  </si>
  <si>
    <t>Apito</t>
  </si>
  <si>
    <t>Cordão de Apito</t>
  </si>
  <si>
    <t>Lanterna recarregável e carregadores</t>
  </si>
  <si>
    <t>Livro de Ocorrências</t>
  </si>
  <si>
    <t>Rádio HT e carregador</t>
  </si>
  <si>
    <t>Qtde/vigilante</t>
  </si>
  <si>
    <t>Quepe</t>
  </si>
  <si>
    <t>Cinto</t>
  </si>
  <si>
    <t>Jaqueta</t>
  </si>
  <si>
    <t>Coldre</t>
  </si>
  <si>
    <t>Revólver calibre 38 (6 tiros)</t>
  </si>
  <si>
    <t>Munição calibre 38 (Pct. c/ 10 Und.)</t>
  </si>
  <si>
    <t>VIGILÂNCIA</t>
  </si>
  <si>
    <t>São Paulo</t>
  </si>
  <si>
    <t>2022/2023</t>
  </si>
  <si>
    <t>POSTO</t>
  </si>
  <si>
    <t>5173-30</t>
  </si>
  <si>
    <t>1.º de janeiro</t>
  </si>
  <si>
    <t>Processo n.º 08500.004567/2022-40</t>
  </si>
  <si>
    <t>Outros (seguro de vida)</t>
  </si>
  <si>
    <t>Valor Depreciação</t>
  </si>
  <si>
    <t>Vida útil Estimada (meses)</t>
  </si>
  <si>
    <t>VIGILANTE 12x36 DIURNO</t>
  </si>
  <si>
    <t>VIGILANTE 12x36 NOTURNO</t>
  </si>
  <si>
    <r>
      <t xml:space="preserve">VIGILANTE 12x36 </t>
    </r>
    <r>
      <rPr>
        <b/>
        <sz val="11"/>
        <color theme="1"/>
        <rFont val="Calibri"/>
        <family val="2"/>
        <scheme val="minor"/>
      </rPr>
      <t>MOTORIZADO</t>
    </r>
    <r>
      <rPr>
        <sz val="11"/>
        <color theme="1"/>
        <rFont val="Calibri"/>
        <family val="2"/>
        <scheme val="minor"/>
      </rPr>
      <t xml:space="preserve"> DIURNO</t>
    </r>
  </si>
  <si>
    <r>
      <t xml:space="preserve">VIGILANTE 12x36 </t>
    </r>
    <r>
      <rPr>
        <b/>
        <sz val="11"/>
        <color theme="1"/>
        <rFont val="Calibri"/>
        <family val="2"/>
        <scheme val="minor"/>
      </rPr>
      <t>MOTORIZADO</t>
    </r>
    <r>
      <rPr>
        <sz val="11"/>
        <color theme="1"/>
        <rFont val="Calibri"/>
        <family val="2"/>
        <scheme val="minor"/>
      </rPr>
      <t xml:space="preserve"> NOTURNO</t>
    </r>
  </si>
  <si>
    <t>VIGILANTE LÍDER 44H DESARMADO DIURNO</t>
  </si>
  <si>
    <t>VIGILANTE 44H DESARMADO DIURNO</t>
  </si>
  <si>
    <t>VIGILANTE 44H ARMADO DIURNO</t>
  </si>
  <si>
    <t>Araçatuba/SP</t>
  </si>
  <si>
    <t>Araraquara/SP</t>
  </si>
  <si>
    <t>Bauru/SP</t>
  </si>
  <si>
    <t>Campinas/SP</t>
  </si>
  <si>
    <t>Cruzeiro/SP</t>
  </si>
  <si>
    <t>Jales/SP</t>
  </si>
  <si>
    <t>Marília/SP</t>
  </si>
  <si>
    <t>Piracicaba/SP</t>
  </si>
  <si>
    <t>Presidente Prudente/SP</t>
  </si>
  <si>
    <t>Ribeirão Preto/SP</t>
  </si>
  <si>
    <t>S. José dos Campos/SP</t>
  </si>
  <si>
    <t>S. José do Rio Preto/SP</t>
  </si>
  <si>
    <t>São Sebastião/SP</t>
  </si>
  <si>
    <t>Sorocaba/SP</t>
  </si>
  <si>
    <t>Santos/SP</t>
  </si>
  <si>
    <t>Vigilante 44h diurno desarmado Líder</t>
  </si>
  <si>
    <t>Vigilante 44h desarmado SP</t>
  </si>
  <si>
    <t>Vigilante 12x36 diurno SP</t>
  </si>
  <si>
    <t>Vigilante 12x36 noturno SP</t>
  </si>
  <si>
    <t>Vigilante 12x36 MOTORIZADO diurno SP</t>
  </si>
  <si>
    <t>VI</t>
  </si>
  <si>
    <t>Vigilante 12x36 MOTORIZADO noturno SP</t>
  </si>
  <si>
    <t>Vigilante 44h armado Araçatuba</t>
  </si>
  <si>
    <t>Vigilante 12x36 diurno Araçatuba</t>
  </si>
  <si>
    <t>Vigilante 12x36 noturno Araçatuba</t>
  </si>
  <si>
    <t>Vigilante 44h armado Araraquara</t>
  </si>
  <si>
    <t>VIII</t>
  </si>
  <si>
    <t>IX</t>
  </si>
  <si>
    <t>X</t>
  </si>
  <si>
    <t>XI</t>
  </si>
  <si>
    <t>XII</t>
  </si>
  <si>
    <t>Vigilante 12x36 diurno Araraquara</t>
  </si>
  <si>
    <t>XIII</t>
  </si>
  <si>
    <t>Vigilante 12x36 noturno Araraquara</t>
  </si>
  <si>
    <t>XIV</t>
  </si>
  <si>
    <t>Vigilante 44h armado Bauru</t>
  </si>
  <si>
    <t>XV</t>
  </si>
  <si>
    <t>Vigilante 12x36 diurno Bauru</t>
  </si>
  <si>
    <t>XVI</t>
  </si>
  <si>
    <t>Vigilante 12x36 noturno Bauru</t>
  </si>
  <si>
    <t>XVII</t>
  </si>
  <si>
    <t>Vigilante 44h armado Campinas</t>
  </si>
  <si>
    <t>XVIII</t>
  </si>
  <si>
    <t>Vigilante 12x36 diurno Campinas</t>
  </si>
  <si>
    <t>XIX</t>
  </si>
  <si>
    <t>Vigilante 12x36 noturno Campinas</t>
  </si>
  <si>
    <t>XX</t>
  </si>
  <si>
    <t>Vigilante 44h armado Cruzeiro</t>
  </si>
  <si>
    <t>XXI</t>
  </si>
  <si>
    <t>Vigilante 12x36 diurno Cruzeiro</t>
  </si>
  <si>
    <t>XXII</t>
  </si>
  <si>
    <t>Vigilante 12x36 noturno Cruzeiro</t>
  </si>
  <si>
    <t>XXIII</t>
  </si>
  <si>
    <t>Vigilante 44h armado Jales</t>
  </si>
  <si>
    <t>XXIV</t>
  </si>
  <si>
    <t>Vigilante 12x36 diurno Jales</t>
  </si>
  <si>
    <t>XXV</t>
  </si>
  <si>
    <t>Vigilante 12x36 noturno Jales</t>
  </si>
  <si>
    <t>XXVI</t>
  </si>
  <si>
    <t>Vigilante 44h armado Marília</t>
  </si>
  <si>
    <t>XXVII</t>
  </si>
  <si>
    <t>Vigilante 12x36 diurno Marília</t>
  </si>
  <si>
    <t>XXVIII</t>
  </si>
  <si>
    <t>Vigilante 12x36 noturno Marília</t>
  </si>
  <si>
    <t>Vigilante 44h armado Piracicaba</t>
  </si>
  <si>
    <t>XXX</t>
  </si>
  <si>
    <t>Vigilante 12x36 diurno Piracicaba</t>
  </si>
  <si>
    <t>XXXI</t>
  </si>
  <si>
    <t>Vigilante 12x36 noturno Piracicaba</t>
  </si>
  <si>
    <t>XXXII</t>
  </si>
  <si>
    <t>Vigilante 44h armado Ribeirão Preto</t>
  </si>
  <si>
    <t>Vigilante 44h armado Presidente Prudente</t>
  </si>
  <si>
    <t>XXXIII</t>
  </si>
  <si>
    <t>Vigilante 12x36 diurno Presidente Prudente</t>
  </si>
  <si>
    <t>XXXIV</t>
  </si>
  <si>
    <t>Vigilante 12x36 noturno Presidente Prudente</t>
  </si>
  <si>
    <t>XXXV</t>
  </si>
  <si>
    <t>XXXVI</t>
  </si>
  <si>
    <t>Vigilante 12x36 diurno Ribeirão Preto</t>
  </si>
  <si>
    <t>XXXVII</t>
  </si>
  <si>
    <t>Vigilante 12x36 noturno Ribeirão Preto</t>
  </si>
  <si>
    <t>XXXVIII</t>
  </si>
  <si>
    <t>Vigilante 44h armado  São José dos Campos</t>
  </si>
  <si>
    <t>XXXIX</t>
  </si>
  <si>
    <t>Vigilante 12x36 diurno São José dos Campos</t>
  </si>
  <si>
    <t>XL</t>
  </si>
  <si>
    <t>Vigilante 12x36 noturno São José dos Campos</t>
  </si>
  <si>
    <t>XLI</t>
  </si>
  <si>
    <t>Vigilante 44h armado São josé do Rio Preto</t>
  </si>
  <si>
    <t>XLII</t>
  </si>
  <si>
    <t>Vigilante 12x36 diurno São José do Rio Preto</t>
  </si>
  <si>
    <t>XLIII</t>
  </si>
  <si>
    <t>Vigilante 12x36 noturno São josé do Rio Preto</t>
  </si>
  <si>
    <t>XLIV</t>
  </si>
  <si>
    <t>XLV</t>
  </si>
  <si>
    <t>Vigilante 44h armado São Sebastião</t>
  </si>
  <si>
    <t>Vigilante 12x36 diurno São Sebastião</t>
  </si>
  <si>
    <t>XLVI</t>
  </si>
  <si>
    <t>Vigilante 12x36 noturno</t>
  </si>
  <si>
    <t>XLVII</t>
  </si>
  <si>
    <t>Vigilante 44h armado Sorocaba</t>
  </si>
  <si>
    <t>XLVIII</t>
  </si>
  <si>
    <t>Vigilante 12x36 diurno Sorocaba</t>
  </si>
  <si>
    <t>XLIX</t>
  </si>
  <si>
    <t>Vigilante 12x36 noturno Sorocaba</t>
  </si>
  <si>
    <t>L</t>
  </si>
  <si>
    <t>Vigilante 44h armado Santos</t>
  </si>
  <si>
    <t>LI</t>
  </si>
  <si>
    <t>Vigilante 12x36 diurno Santos</t>
  </si>
  <si>
    <t>LII</t>
  </si>
  <si>
    <t>Vigilante 12x36 noturno Santos</t>
  </si>
  <si>
    <t>Gravata</t>
  </si>
  <si>
    <t>Meia</t>
  </si>
  <si>
    <t>Unidade</t>
  </si>
  <si>
    <t>unidade</t>
  </si>
  <si>
    <t>par</t>
  </si>
  <si>
    <t>Crachá</t>
  </si>
  <si>
    <t>Camisa</t>
  </si>
  <si>
    <t>Sapato ou coturno</t>
  </si>
  <si>
    <t>Capacete</t>
  </si>
  <si>
    <t>Motocicleta</t>
  </si>
  <si>
    <t>Bastão de ronda</t>
  </si>
  <si>
    <t>Outros (Depreciação motocicleta)</t>
  </si>
  <si>
    <t>Materiais (combustível)</t>
  </si>
  <si>
    <t>Valor</t>
  </si>
  <si>
    <t>UNIFORMES</t>
  </si>
  <si>
    <t>EQUIPAMENTOS</t>
  </si>
  <si>
    <t>Custo estimado com combustível</t>
  </si>
  <si>
    <t>Qtde</t>
  </si>
  <si>
    <t>litro</t>
  </si>
  <si>
    <t>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</si>
</sst>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8">
    <xf numFmtId="0" fontId="0" fillId="0" borderId="0" xfId="0"/>
    <xf numFmtId="0" fontId="3" fillId="2" borderId="0" xfId="0" applyFont="1" applyFill="1"/>
    <xf numFmtId="0" fontId="2" fillId="5" borderId="0" xfId="0" applyFont="1" applyFill="1"/>
    <xf numFmtId="0" fontId="0" fillId="3" borderId="0" xfId="0" applyFill="1"/>
    <xf numFmtId="0" fontId="0" fillId="4" borderId="0" xfId="0" applyFill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/>
    <xf numFmtId="0" fontId="0" fillId="4" borderId="0" xfId="0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44" fontId="0" fillId="3" borderId="0" xfId="1" applyFont="1" applyFill="1"/>
    <xf numFmtId="44" fontId="0" fillId="4" borderId="0" xfId="1" applyFont="1" applyFill="1"/>
    <xf numFmtId="0" fontId="3" fillId="6" borderId="0" xfId="0" applyFont="1" applyFill="1"/>
    <xf numFmtId="10" fontId="0" fillId="3" borderId="0" xfId="2" applyNumberFormat="1" applyFont="1" applyFill="1"/>
    <xf numFmtId="10" fontId="0" fillId="4" borderId="0" xfId="2" applyNumberFormat="1" applyFont="1" applyFill="1"/>
    <xf numFmtId="0" fontId="0" fillId="3" borderId="0" xfId="0" applyFill="1" applyAlignment="1"/>
    <xf numFmtId="10" fontId="3" fillId="3" borderId="0" xfId="2" applyNumberFormat="1" applyFont="1" applyFill="1"/>
    <xf numFmtId="0" fontId="0" fillId="4" borderId="0" xfId="0" applyFill="1" applyAlignment="1"/>
    <xf numFmtId="0" fontId="0" fillId="2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44" fontId="0" fillId="3" borderId="0" xfId="0" applyNumberFormat="1" applyFill="1"/>
    <xf numFmtId="44" fontId="0" fillId="0" borderId="0" xfId="0" applyNumberFormat="1"/>
    <xf numFmtId="44" fontId="0" fillId="4" borderId="0" xfId="0" applyNumberFormat="1" applyFill="1"/>
    <xf numFmtId="44" fontId="3" fillId="6" borderId="0" xfId="0" applyNumberFormat="1" applyFont="1" applyFill="1"/>
    <xf numFmtId="0" fontId="3" fillId="6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44" fontId="3" fillId="4" borderId="0" xfId="0" applyNumberFormat="1" applyFont="1" applyFill="1"/>
    <xf numFmtId="44" fontId="3" fillId="3" borderId="0" xfId="1" applyFont="1" applyFill="1"/>
    <xf numFmtId="44" fontId="3" fillId="4" borderId="0" xfId="1" applyFont="1" applyFill="1"/>
    <xf numFmtId="44" fontId="3" fillId="3" borderId="0" xfId="0" applyNumberFormat="1" applyFont="1" applyFill="1"/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1" xfId="0" applyNumberFormat="1" applyBorder="1"/>
    <xf numFmtId="0" fontId="2" fillId="11" borderId="0" xfId="0" applyFont="1" applyFill="1"/>
    <xf numFmtId="0" fontId="0" fillId="8" borderId="0" xfId="0" applyFill="1" applyBorder="1" applyAlignment="1">
      <alignment horizontal="center" vertical="center"/>
    </xf>
    <xf numFmtId="0" fontId="0" fillId="8" borderId="0" xfId="0" applyFill="1" applyBorder="1"/>
    <xf numFmtId="0" fontId="0" fillId="7" borderId="0" xfId="0" applyFill="1" applyBorder="1" applyAlignment="1">
      <alignment horizontal="center" vertical="center"/>
    </xf>
    <xf numFmtId="0" fontId="0" fillId="7" borderId="0" xfId="0" applyFill="1" applyBorder="1" applyAlignment="1">
      <alignment horizontal="left"/>
    </xf>
    <xf numFmtId="0" fontId="0" fillId="8" borderId="0" xfId="0" applyFill="1" applyBorder="1" applyAlignment="1">
      <alignment horizontal="left"/>
    </xf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0" fillId="8" borderId="0" xfId="0" applyFill="1"/>
    <xf numFmtId="0" fontId="0" fillId="7" borderId="0" xfId="0" applyFill="1"/>
    <xf numFmtId="44" fontId="0" fillId="8" borderId="0" xfId="1" applyFont="1" applyFill="1"/>
    <xf numFmtId="0" fontId="3" fillId="12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44" fontId="0" fillId="7" borderId="0" xfId="1" applyFont="1" applyFill="1"/>
    <xf numFmtId="0" fontId="0" fillId="7" borderId="0" xfId="0" applyFill="1" applyAlignment="1"/>
    <xf numFmtId="44" fontId="3" fillId="7" borderId="0" xfId="1" applyFont="1" applyFill="1"/>
    <xf numFmtId="0" fontId="3" fillId="12" borderId="0" xfId="0" applyFont="1" applyFill="1"/>
    <xf numFmtId="44" fontId="0" fillId="8" borderId="0" xfId="0" applyNumberFormat="1" applyFill="1"/>
    <xf numFmtId="44" fontId="3" fillId="8" borderId="0" xfId="0" applyNumberFormat="1" applyFont="1" applyFill="1"/>
    <xf numFmtId="10" fontId="0" fillId="8" borderId="0" xfId="2" applyNumberFormat="1" applyFont="1" applyFill="1"/>
    <xf numFmtId="10" fontId="0" fillId="7" borderId="0" xfId="2" applyNumberFormat="1" applyFont="1" applyFill="1"/>
    <xf numFmtId="10" fontId="3" fillId="8" borderId="0" xfId="2" applyNumberFormat="1" applyFont="1" applyFill="1"/>
    <xf numFmtId="44" fontId="3" fillId="8" borderId="0" xfId="1" applyFont="1" applyFill="1"/>
    <xf numFmtId="0" fontId="0" fillId="8" borderId="0" xfId="0" applyFill="1" applyAlignment="1">
      <alignment horizontal="left"/>
    </xf>
    <xf numFmtId="44" fontId="3" fillId="7" borderId="0" xfId="0" applyNumberFormat="1" applyFont="1" applyFill="1"/>
    <xf numFmtId="44" fontId="0" fillId="7" borderId="0" xfId="0" applyNumberFormat="1" applyFill="1"/>
    <xf numFmtId="0" fontId="0" fillId="12" borderId="0" xfId="0" applyFill="1" applyAlignment="1"/>
    <xf numFmtId="0" fontId="0" fillId="12" borderId="0" xfId="0" applyFill="1"/>
    <xf numFmtId="10" fontId="0" fillId="12" borderId="0" xfId="2" applyNumberFormat="1" applyFont="1" applyFill="1"/>
    <xf numFmtId="44" fontId="0" fillId="12" borderId="0" xfId="1" applyFont="1" applyFill="1"/>
    <xf numFmtId="0" fontId="0" fillId="8" borderId="0" xfId="0" applyFill="1" applyAlignment="1"/>
    <xf numFmtId="0" fontId="0" fillId="12" borderId="0" xfId="0" applyFill="1" applyAlignment="1">
      <alignment horizontal="center"/>
    </xf>
    <xf numFmtId="44" fontId="3" fillId="12" borderId="0" xfId="0" applyNumberFormat="1" applyFont="1" applyFill="1"/>
    <xf numFmtId="0" fontId="0" fillId="8" borderId="0" xfId="0" applyFill="1" applyBorder="1" applyAlignment="1">
      <alignment horizontal="center"/>
    </xf>
    <xf numFmtId="16" fontId="0" fillId="0" borderId="0" xfId="0" applyNumberFormat="1"/>
    <xf numFmtId="0" fontId="0" fillId="0" borderId="0" xfId="0" applyNumberFormat="1"/>
    <xf numFmtId="9" fontId="0" fillId="0" borderId="0" xfId="2" applyFont="1"/>
    <xf numFmtId="1" fontId="0" fillId="0" borderId="0" xfId="0" applyNumberFormat="1"/>
    <xf numFmtId="0" fontId="3" fillId="6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3" fillId="4" borderId="0" xfId="0" applyFont="1" applyFill="1"/>
    <xf numFmtId="0" fontId="3" fillId="7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3" fillId="6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15" borderId="0" xfId="0" applyFont="1" applyFill="1"/>
    <xf numFmtId="0" fontId="0" fillId="9" borderId="0" xfId="0" applyFill="1" applyBorder="1" applyAlignment="1">
      <alignment horizontal="center" vertical="center"/>
    </xf>
    <xf numFmtId="0" fontId="0" fillId="9" borderId="0" xfId="0" applyFill="1" applyBorder="1"/>
    <xf numFmtId="0" fontId="0" fillId="14" borderId="0" xfId="0" applyFill="1" applyBorder="1" applyAlignment="1">
      <alignment horizontal="center" vertical="center"/>
    </xf>
    <xf numFmtId="0" fontId="0" fillId="14" borderId="0" xfId="0" applyFill="1" applyBorder="1" applyAlignment="1">
      <alignment horizontal="left"/>
    </xf>
    <xf numFmtId="0" fontId="3" fillId="16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 wrapText="1"/>
    </xf>
    <xf numFmtId="0" fontId="0" fillId="9" borderId="0" xfId="0" applyFill="1"/>
    <xf numFmtId="0" fontId="0" fillId="14" borderId="0" xfId="0" applyFill="1"/>
    <xf numFmtId="44" fontId="0" fillId="9" borderId="0" xfId="1" applyFont="1" applyFill="1"/>
    <xf numFmtId="0" fontId="0" fillId="14" borderId="0" xfId="0" applyFill="1" applyAlignment="1">
      <alignment horizontal="right" vertical="center"/>
    </xf>
    <xf numFmtId="0" fontId="0" fillId="14" borderId="0" xfId="0" applyFill="1" applyAlignment="1">
      <alignment horizontal="center" wrapText="1"/>
    </xf>
    <xf numFmtId="0" fontId="3" fillId="16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0" fillId="14" borderId="0" xfId="0" applyFill="1" applyAlignment="1">
      <alignment horizontal="center"/>
    </xf>
    <xf numFmtId="44" fontId="0" fillId="14" borderId="0" xfId="1" applyFont="1" applyFill="1"/>
    <xf numFmtId="44" fontId="3" fillId="16" borderId="0" xfId="1" applyFont="1" applyFill="1"/>
    <xf numFmtId="0" fontId="3" fillId="16" borderId="0" xfId="0" applyFont="1" applyFill="1"/>
    <xf numFmtId="44" fontId="0" fillId="9" borderId="0" xfId="0" applyNumberFormat="1" applyFill="1"/>
    <xf numFmtId="0" fontId="0" fillId="16" borderId="0" xfId="0" applyFill="1" applyAlignment="1">
      <alignment horizontal="center"/>
    </xf>
    <xf numFmtId="0" fontId="0" fillId="16" borderId="0" xfId="0" applyFill="1"/>
    <xf numFmtId="44" fontId="0" fillId="16" borderId="0" xfId="1" applyFont="1" applyFill="1"/>
    <xf numFmtId="44" fontId="3" fillId="9" borderId="0" xfId="0" applyNumberFormat="1" applyFont="1" applyFill="1"/>
    <xf numFmtId="10" fontId="0" fillId="9" borderId="0" xfId="2" applyNumberFormat="1" applyFont="1" applyFill="1"/>
    <xf numFmtId="10" fontId="0" fillId="14" borderId="0" xfId="2" applyNumberFormat="1" applyFont="1" applyFill="1"/>
    <xf numFmtId="10" fontId="3" fillId="9" borderId="0" xfId="2" applyNumberFormat="1" applyFont="1" applyFill="1"/>
    <xf numFmtId="44" fontId="3" fillId="9" borderId="0" xfId="1" applyFont="1" applyFill="1"/>
    <xf numFmtId="44" fontId="3" fillId="14" borderId="0" xfId="0" applyNumberFormat="1" applyFont="1" applyFill="1"/>
    <xf numFmtId="44" fontId="0" fillId="14" borderId="0" xfId="0" applyNumberFormat="1" applyFill="1"/>
    <xf numFmtId="0" fontId="0" fillId="14" borderId="0" xfId="0" applyFill="1" applyAlignment="1"/>
    <xf numFmtId="0" fontId="0" fillId="9" borderId="0" xfId="0" applyFill="1" applyAlignment="1"/>
    <xf numFmtId="44" fontId="3" fillId="16" borderId="0" xfId="0" applyNumberFormat="1" applyFont="1" applyFill="1"/>
    <xf numFmtId="0" fontId="0" fillId="9" borderId="0" xfId="0" applyFill="1" applyBorder="1" applyAlignment="1">
      <alignment horizontal="center"/>
    </xf>
    <xf numFmtId="0" fontId="2" fillId="15" borderId="0" xfId="0" applyFont="1" applyFill="1" applyAlignment="1">
      <alignment vertical="center"/>
    </xf>
    <xf numFmtId="0" fontId="0" fillId="9" borderId="0" xfId="0" applyFill="1" applyBorder="1" applyAlignment="1">
      <alignment horizontal="left"/>
    </xf>
    <xf numFmtId="0" fontId="3" fillId="14" borderId="0" xfId="0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 wrapText="1"/>
    </xf>
    <xf numFmtId="44" fontId="3" fillId="14" borderId="0" xfId="1" applyFont="1" applyFill="1"/>
    <xf numFmtId="0" fontId="3" fillId="6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3" borderId="0" xfId="0" applyNumberFormat="1" applyFill="1"/>
    <xf numFmtId="0" fontId="0" fillId="0" borderId="0" xfId="0" applyFill="1" applyAlignment="1"/>
    <xf numFmtId="0" fontId="0" fillId="0" borderId="0" xfId="0" applyFill="1" applyAlignment="1">
      <alignment wrapText="1"/>
    </xf>
    <xf numFmtId="44" fontId="0" fillId="0" borderId="0" xfId="0" applyNumberFormat="1" applyFill="1" applyAlignment="1"/>
    <xf numFmtId="0" fontId="0" fillId="4" borderId="0" xfId="0" applyFill="1" applyAlignment="1">
      <alignment wrapText="1"/>
    </xf>
    <xf numFmtId="44" fontId="0" fillId="4" borderId="0" xfId="0" applyNumberFormat="1" applyFill="1" applyAlignment="1"/>
    <xf numFmtId="0" fontId="0" fillId="3" borderId="0" xfId="0" applyFill="1" applyAlignment="1">
      <alignment wrapText="1"/>
    </xf>
    <xf numFmtId="44" fontId="0" fillId="3" borderId="0" xfId="0" applyNumberFormat="1" applyFill="1" applyAlignment="1"/>
    <xf numFmtId="0" fontId="3" fillId="6" borderId="1" xfId="0" applyFont="1" applyFill="1" applyBorder="1" applyAlignment="1">
      <alignment horizontal="center"/>
    </xf>
    <xf numFmtId="44" fontId="3" fillId="0" borderId="2" xfId="0" applyNumberFormat="1" applyFont="1" applyBorder="1"/>
    <xf numFmtId="0" fontId="0" fillId="3" borderId="1" xfId="0" applyFill="1" applyBorder="1" applyAlignment="1">
      <alignment horizontal="center"/>
    </xf>
    <xf numFmtId="44" fontId="0" fillId="3" borderId="1" xfId="1" applyFont="1" applyFill="1" applyBorder="1"/>
    <xf numFmtId="0" fontId="0" fillId="0" borderId="1" xfId="1" applyNumberFormat="1" applyFont="1" applyBorder="1"/>
    <xf numFmtId="9" fontId="0" fillId="9" borderId="0" xfId="2" applyFont="1" applyFill="1"/>
    <xf numFmtId="9" fontId="0" fillId="14" borderId="0" xfId="2" applyFont="1" applyFill="1"/>
    <xf numFmtId="9" fontId="0" fillId="8" borderId="0" xfId="2" applyFont="1" applyFill="1"/>
    <xf numFmtId="9" fontId="0" fillId="7" borderId="0" xfId="2" applyFont="1" applyFill="1"/>
    <xf numFmtId="9" fontId="0" fillId="3" borderId="0" xfId="2" applyFont="1" applyFill="1"/>
    <xf numFmtId="9" fontId="0" fillId="4" borderId="0" xfId="2" applyFont="1" applyFill="1"/>
    <xf numFmtId="0" fontId="3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11" borderId="0" xfId="0" applyFont="1" applyFill="1" applyAlignment="1">
      <alignment horizontal="center"/>
    </xf>
    <xf numFmtId="0" fontId="0" fillId="8" borderId="0" xfId="0" applyFill="1" applyBorder="1" applyAlignment="1">
      <alignment horizontal="left"/>
    </xf>
    <xf numFmtId="0" fontId="0" fillId="7" borderId="0" xfId="0" applyFill="1" applyBorder="1" applyAlignment="1">
      <alignment horizontal="left"/>
    </xf>
    <xf numFmtId="0" fontId="5" fillId="10" borderId="0" xfId="0" applyFont="1" applyFill="1" applyAlignment="1">
      <alignment horizontal="center" wrapText="1"/>
    </xf>
    <xf numFmtId="0" fontId="3" fillId="8" borderId="0" xfId="0" applyFont="1" applyFill="1" applyAlignment="1">
      <alignment horizontal="left"/>
    </xf>
    <xf numFmtId="0" fontId="3" fillId="7" borderId="0" xfId="0" applyFont="1" applyFill="1" applyAlignment="1">
      <alignment horizontal="left"/>
    </xf>
    <xf numFmtId="0" fontId="2" fillId="11" borderId="0" xfId="0" applyFont="1" applyFill="1" applyAlignment="1">
      <alignment horizontal="left" wrapText="1"/>
    </xf>
    <xf numFmtId="0" fontId="4" fillId="0" borderId="0" xfId="0" applyFont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0" borderId="0" xfId="0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0" fillId="8" borderId="0" xfId="0" applyFill="1" applyAlignment="1">
      <alignment horizontal="center"/>
    </xf>
    <xf numFmtId="0" fontId="3" fillId="12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2" fillId="11" borderId="0" xfId="0" applyFont="1" applyFill="1" applyAlignment="1">
      <alignment horizontal="center" wrapText="1"/>
    </xf>
    <xf numFmtId="0" fontId="3" fillId="7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5" borderId="0" xfId="0" applyFont="1" applyFill="1" applyAlignment="1">
      <alignment horizontal="center" wrapText="1"/>
    </xf>
    <xf numFmtId="0" fontId="3" fillId="3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2" fillId="5" borderId="0" xfId="0" applyFont="1" applyFill="1" applyAlignment="1">
      <alignment horizontal="left" wrapText="1"/>
    </xf>
    <xf numFmtId="0" fontId="2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3" fillId="6" borderId="0" xfId="0" applyFont="1" applyFill="1" applyAlignment="1">
      <alignment horizontal="center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3" borderId="0" xfId="0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5" fillId="13" borderId="0" xfId="0" applyFont="1" applyFill="1" applyAlignment="1">
      <alignment horizontal="center" wrapText="1"/>
    </xf>
    <xf numFmtId="0" fontId="3" fillId="9" borderId="0" xfId="0" applyFont="1" applyFill="1" applyAlignment="1">
      <alignment horizontal="left"/>
    </xf>
    <xf numFmtId="0" fontId="3" fillId="14" borderId="0" xfId="0" applyFont="1" applyFill="1" applyAlignment="1">
      <alignment horizontal="left"/>
    </xf>
    <xf numFmtId="0" fontId="2" fillId="15" borderId="0" xfId="0" applyFont="1" applyFill="1" applyAlignment="1">
      <alignment horizontal="left" wrapText="1"/>
    </xf>
    <xf numFmtId="0" fontId="2" fillId="1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0" fillId="9" borderId="0" xfId="0" applyFill="1" applyAlignment="1">
      <alignment horizontal="center"/>
    </xf>
    <xf numFmtId="0" fontId="2" fillId="15" borderId="0" xfId="0" applyFont="1" applyFill="1" applyAlignment="1">
      <alignment horizontal="center"/>
    </xf>
    <xf numFmtId="0" fontId="0" fillId="9" borderId="0" xfId="0" applyFill="1" applyBorder="1" applyAlignment="1">
      <alignment horizontal="left"/>
    </xf>
    <xf numFmtId="0" fontId="0" fillId="14" borderId="0" xfId="0" applyFill="1" applyBorder="1" applyAlignment="1">
      <alignment horizontal="left"/>
    </xf>
    <xf numFmtId="0" fontId="3" fillId="16" borderId="0" xfId="0" applyFont="1" applyFill="1" applyAlignment="1">
      <alignment horizontal="center"/>
    </xf>
    <xf numFmtId="0" fontId="0" fillId="9" borderId="0" xfId="0" applyFill="1" applyAlignment="1">
      <alignment horizontal="left"/>
    </xf>
    <xf numFmtId="0" fontId="0" fillId="14" borderId="0" xfId="0" applyFill="1" applyAlignment="1">
      <alignment horizontal="left"/>
    </xf>
    <xf numFmtId="0" fontId="0" fillId="16" borderId="0" xfId="0" applyFill="1" applyAlignment="1">
      <alignment horizontal="center"/>
    </xf>
    <xf numFmtId="0" fontId="0" fillId="14" borderId="0" xfId="0" applyFill="1" applyAlignment="1">
      <alignment horizontal="left" vertical="center"/>
    </xf>
    <xf numFmtId="0" fontId="3" fillId="9" borderId="0" xfId="0" applyFont="1" applyFill="1" applyAlignment="1">
      <alignment horizontal="center"/>
    </xf>
    <xf numFmtId="0" fontId="2" fillId="15" borderId="0" xfId="0" applyFont="1" applyFill="1" applyAlignment="1">
      <alignment horizontal="center" wrapText="1"/>
    </xf>
    <xf numFmtId="0" fontId="0" fillId="9" borderId="0" xfId="0" applyFill="1" applyAlignment="1">
      <alignment horizontal="left" wrapText="1"/>
    </xf>
    <xf numFmtId="0" fontId="3" fillId="14" borderId="0" xfId="0" applyFont="1" applyFill="1" applyAlignment="1">
      <alignment horizontal="center"/>
    </xf>
    <xf numFmtId="0" fontId="3" fillId="14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6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FFFFFF"/>
      <color rgb="FFCCECFF"/>
      <color rgb="FF666699"/>
      <color rgb="FF008080"/>
      <color rgb="FFFF5050"/>
      <color rgb="FFFFCC99"/>
      <color rgb="FFCCFFFF"/>
      <color rgb="FF00CC00"/>
      <color rgb="FF969696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2D4F-6776-45B2-941A-A540AAE2821A}">
  <sheetPr>
    <tabColor theme="4" tint="-0.249977111117893"/>
  </sheetPr>
  <dimension ref="A1:K134"/>
  <sheetViews>
    <sheetView showGridLines="0" tabSelected="1" topLeftCell="A22" zoomScaleNormal="100" workbookViewId="0">
      <selection activeCell="E23" sqref="E23"/>
    </sheetView>
  </sheetViews>
  <sheetFormatPr defaultRowHeight="15" x14ac:dyDescent="0.25"/>
  <cols>
    <col min="1" max="1" width="7.7109375" bestFit="1" customWidth="1"/>
    <col min="2" max="2" width="7.42578125" customWidth="1"/>
    <col min="3" max="3" width="38.5703125" customWidth="1"/>
    <col min="4" max="4" width="21" customWidth="1"/>
    <col min="5" max="5" width="31.85546875" bestFit="1" customWidth="1"/>
    <col min="7" max="9" width="10.5703125" bestFit="1" customWidth="1"/>
    <col min="10" max="10" width="9.5703125" bestFit="1" customWidth="1"/>
    <col min="11" max="11" width="13.28515625" bestFit="1" customWidth="1"/>
  </cols>
  <sheetData>
    <row r="1" spans="1:5" ht="43.5" customHeight="1" x14ac:dyDescent="0.35">
      <c r="A1" s="187" t="s">
        <v>3</v>
      </c>
      <c r="B1" s="187"/>
      <c r="C1" s="187"/>
      <c r="D1" s="187"/>
      <c r="E1" s="187"/>
    </row>
    <row r="2" spans="1:5" x14ac:dyDescent="0.25">
      <c r="A2" s="183"/>
      <c r="B2" s="183"/>
      <c r="C2" s="183"/>
      <c r="D2" s="183"/>
      <c r="E2" s="183"/>
    </row>
    <row r="3" spans="1:5" x14ac:dyDescent="0.25">
      <c r="A3" s="188" t="s">
        <v>159</v>
      </c>
      <c r="B3" s="188"/>
      <c r="C3" s="188"/>
      <c r="D3" s="188"/>
      <c r="E3" s="188"/>
    </row>
    <row r="4" spans="1:5" x14ac:dyDescent="0.25">
      <c r="A4" s="189" t="s">
        <v>2</v>
      </c>
      <c r="B4" s="189"/>
      <c r="C4" s="189"/>
      <c r="D4" s="189"/>
      <c r="E4" s="189"/>
    </row>
    <row r="5" spans="1:5" x14ac:dyDescent="0.25">
      <c r="A5" s="188" t="s">
        <v>0</v>
      </c>
      <c r="B5" s="188"/>
      <c r="C5" s="188"/>
      <c r="D5" s="188"/>
      <c r="E5" s="188"/>
    </row>
    <row r="6" spans="1:5" ht="35.25" customHeight="1" x14ac:dyDescent="0.25">
      <c r="A6" s="50" t="s">
        <v>1</v>
      </c>
      <c r="B6" s="190" t="s">
        <v>4</v>
      </c>
      <c r="C6" s="190"/>
      <c r="D6" s="190"/>
      <c r="E6" s="190"/>
    </row>
    <row r="7" spans="1:5" x14ac:dyDescent="0.25">
      <c r="A7" s="183"/>
      <c r="B7" s="183"/>
      <c r="C7" s="183"/>
      <c r="D7" s="183"/>
      <c r="E7" s="183"/>
    </row>
    <row r="8" spans="1:5" x14ac:dyDescent="0.25">
      <c r="A8" s="184" t="s">
        <v>5</v>
      </c>
      <c r="B8" s="184"/>
      <c r="C8" s="184"/>
      <c r="D8" s="184"/>
      <c r="E8" s="184"/>
    </row>
    <row r="9" spans="1:5" x14ac:dyDescent="0.25">
      <c r="A9" s="51" t="s">
        <v>6</v>
      </c>
      <c r="B9" s="185" t="s">
        <v>12</v>
      </c>
      <c r="C9" s="185"/>
      <c r="D9" s="185"/>
      <c r="E9" s="52"/>
    </row>
    <row r="10" spans="1:5" x14ac:dyDescent="0.25">
      <c r="A10" s="53" t="s">
        <v>7</v>
      </c>
      <c r="B10" s="186" t="s">
        <v>13</v>
      </c>
      <c r="C10" s="186"/>
      <c r="D10" s="186"/>
      <c r="E10" s="54" t="s">
        <v>154</v>
      </c>
    </row>
    <row r="11" spans="1:5" x14ac:dyDescent="0.25">
      <c r="A11" s="51" t="s">
        <v>8</v>
      </c>
      <c r="B11" s="185" t="s">
        <v>14</v>
      </c>
      <c r="C11" s="185"/>
      <c r="D11" s="185"/>
      <c r="E11" s="55" t="s">
        <v>155</v>
      </c>
    </row>
    <row r="12" spans="1:5" x14ac:dyDescent="0.25">
      <c r="A12" s="53" t="s">
        <v>9</v>
      </c>
      <c r="B12" s="186" t="s">
        <v>15</v>
      </c>
      <c r="C12" s="186"/>
      <c r="D12" s="186"/>
      <c r="E12" s="54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196" t="s">
        <v>16</v>
      </c>
      <c r="B14" s="196"/>
      <c r="C14" s="196"/>
      <c r="D14" s="196"/>
      <c r="E14" s="196"/>
    </row>
    <row r="15" spans="1:5" ht="30" x14ac:dyDescent="0.25">
      <c r="A15" s="197" t="s">
        <v>19</v>
      </c>
      <c r="B15" s="197"/>
      <c r="C15" s="197"/>
      <c r="D15" s="56" t="s">
        <v>18</v>
      </c>
      <c r="E15" s="57" t="s">
        <v>17</v>
      </c>
    </row>
    <row r="16" spans="1:5" x14ac:dyDescent="0.25">
      <c r="A16" s="198" t="s">
        <v>153</v>
      </c>
      <c r="B16" s="198"/>
      <c r="C16" s="198"/>
      <c r="D16" s="58" t="s">
        <v>156</v>
      </c>
      <c r="E16" s="58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184" t="s">
        <v>106</v>
      </c>
      <c r="B18" s="184"/>
      <c r="C18" s="184"/>
      <c r="D18" s="184"/>
      <c r="E18" s="184"/>
    </row>
    <row r="19" spans="1:5" x14ac:dyDescent="0.25">
      <c r="A19" s="192" t="s">
        <v>20</v>
      </c>
      <c r="B19" s="192"/>
      <c r="C19" s="192"/>
      <c r="D19" s="192"/>
      <c r="E19" s="192"/>
    </row>
    <row r="20" spans="1:5" x14ac:dyDescent="0.25">
      <c r="A20" s="58">
        <v>1</v>
      </c>
      <c r="B20" s="193" t="s">
        <v>19</v>
      </c>
      <c r="C20" s="193"/>
      <c r="D20" s="193"/>
      <c r="E20" s="58" t="s">
        <v>153</v>
      </c>
    </row>
    <row r="21" spans="1:5" x14ac:dyDescent="0.25">
      <c r="A21" s="59">
        <v>2</v>
      </c>
      <c r="B21" s="194" t="s">
        <v>21</v>
      </c>
      <c r="C21" s="194"/>
      <c r="D21" s="194"/>
      <c r="E21" s="59" t="s">
        <v>157</v>
      </c>
    </row>
    <row r="22" spans="1:5" x14ac:dyDescent="0.25">
      <c r="A22" s="58">
        <v>3</v>
      </c>
      <c r="B22" s="193" t="s">
        <v>22</v>
      </c>
      <c r="C22" s="193"/>
      <c r="D22" s="193"/>
      <c r="E22" s="60">
        <v>0</v>
      </c>
    </row>
    <row r="23" spans="1:5" ht="30" x14ac:dyDescent="0.25">
      <c r="A23" s="59">
        <v>4</v>
      </c>
      <c r="B23" s="194" t="s">
        <v>23</v>
      </c>
      <c r="C23" s="194"/>
      <c r="D23" s="194"/>
      <c r="E23" s="97" t="s">
        <v>167</v>
      </c>
    </row>
    <row r="24" spans="1:5" x14ac:dyDescent="0.25">
      <c r="A24" s="58">
        <v>5</v>
      </c>
      <c r="B24" s="193" t="s">
        <v>24</v>
      </c>
      <c r="C24" s="193"/>
      <c r="D24" s="193"/>
      <c r="E24" s="58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184" t="s">
        <v>25</v>
      </c>
      <c r="B26" s="184"/>
      <c r="C26" s="184"/>
      <c r="D26" s="184"/>
      <c r="E26" s="184"/>
    </row>
    <row r="27" spans="1:5" x14ac:dyDescent="0.25">
      <c r="A27" s="61">
        <v>1</v>
      </c>
      <c r="B27" s="199" t="s">
        <v>26</v>
      </c>
      <c r="C27" s="199"/>
      <c r="D27" s="199"/>
      <c r="E27" s="61" t="s">
        <v>27</v>
      </c>
    </row>
    <row r="28" spans="1:5" x14ac:dyDescent="0.25">
      <c r="A28" s="62" t="s">
        <v>6</v>
      </c>
      <c r="B28" s="193" t="s">
        <v>29</v>
      </c>
      <c r="C28" s="193"/>
      <c r="D28" s="193"/>
      <c r="E28" s="60">
        <f>E22</f>
        <v>0</v>
      </c>
    </row>
    <row r="29" spans="1:5" x14ac:dyDescent="0.25">
      <c r="A29" s="63" t="s">
        <v>7</v>
      </c>
      <c r="B29" s="194" t="s">
        <v>30</v>
      </c>
      <c r="C29" s="194"/>
      <c r="D29" s="194"/>
      <c r="E29" s="64">
        <f>E28*0.3</f>
        <v>0</v>
      </c>
    </row>
    <row r="30" spans="1:5" x14ac:dyDescent="0.25">
      <c r="A30" s="62" t="s">
        <v>8</v>
      </c>
      <c r="B30" s="193" t="s">
        <v>31</v>
      </c>
      <c r="C30" s="193"/>
      <c r="D30" s="193"/>
      <c r="E30" s="60">
        <v>0</v>
      </c>
    </row>
    <row r="31" spans="1:5" x14ac:dyDescent="0.25">
      <c r="A31" s="63" t="s">
        <v>9</v>
      </c>
      <c r="B31" s="194" t="s">
        <v>32</v>
      </c>
      <c r="C31" s="194"/>
      <c r="D31" s="194"/>
      <c r="E31" s="64">
        <v>0</v>
      </c>
    </row>
    <row r="32" spans="1:5" x14ac:dyDescent="0.25">
      <c r="A32" s="62" t="s">
        <v>10</v>
      </c>
      <c r="B32" s="193" t="s">
        <v>33</v>
      </c>
      <c r="C32" s="193"/>
      <c r="D32" s="193"/>
      <c r="E32" s="60">
        <v>0</v>
      </c>
    </row>
    <row r="33" spans="1:9" x14ac:dyDescent="0.25">
      <c r="A33" s="63" t="s">
        <v>11</v>
      </c>
      <c r="B33" s="194" t="s">
        <v>34</v>
      </c>
      <c r="C33" s="194"/>
      <c r="D33" s="194"/>
      <c r="E33" s="64">
        <v>0</v>
      </c>
    </row>
    <row r="34" spans="1:9" x14ac:dyDescent="0.25">
      <c r="A34" s="62" t="s">
        <v>28</v>
      </c>
      <c r="B34" s="193" t="s">
        <v>35</v>
      </c>
      <c r="C34" s="193"/>
      <c r="D34" s="193"/>
      <c r="E34" s="60">
        <v>0</v>
      </c>
    </row>
    <row r="35" spans="1:9" x14ac:dyDescent="0.25">
      <c r="A35" s="202" t="s">
        <v>36</v>
      </c>
      <c r="B35" s="202"/>
      <c r="C35" s="202"/>
      <c r="D35" s="202"/>
      <c r="E35" s="66">
        <f>SUM(E28:E34)</f>
        <v>0</v>
      </c>
      <c r="H35" s="26"/>
    </row>
    <row r="36" spans="1:9" x14ac:dyDescent="0.25">
      <c r="A36" s="183"/>
      <c r="B36" s="183"/>
      <c r="C36" s="183"/>
      <c r="D36" s="183"/>
      <c r="E36" s="183"/>
    </row>
    <row r="37" spans="1:9" x14ac:dyDescent="0.25">
      <c r="A37" s="184" t="s">
        <v>37</v>
      </c>
      <c r="B37" s="184"/>
      <c r="C37" s="184"/>
      <c r="D37" s="184"/>
      <c r="E37" s="184"/>
    </row>
    <row r="38" spans="1:9" x14ac:dyDescent="0.25">
      <c r="A38" s="191"/>
      <c r="B38" s="191"/>
      <c r="C38" s="191"/>
      <c r="D38" s="191"/>
      <c r="E38" s="191"/>
    </row>
    <row r="39" spans="1:9" x14ac:dyDescent="0.25">
      <c r="A39" s="184" t="s">
        <v>38</v>
      </c>
      <c r="B39" s="184"/>
      <c r="C39" s="184"/>
      <c r="D39" s="184"/>
      <c r="E39" s="184"/>
    </row>
    <row r="40" spans="1:9" x14ac:dyDescent="0.25">
      <c r="A40" s="67" t="s">
        <v>39</v>
      </c>
      <c r="B40" s="199" t="s">
        <v>40</v>
      </c>
      <c r="C40" s="199"/>
      <c r="D40" s="199"/>
      <c r="E40" s="67" t="s">
        <v>27</v>
      </c>
      <c r="I40" s="26"/>
    </row>
    <row r="41" spans="1:9" x14ac:dyDescent="0.25">
      <c r="A41" s="62" t="s">
        <v>6</v>
      </c>
      <c r="B41" s="58" t="s">
        <v>41</v>
      </c>
      <c r="C41" s="58"/>
      <c r="D41" s="58"/>
      <c r="E41" s="68">
        <f>E35/12</f>
        <v>0</v>
      </c>
      <c r="H41" s="26"/>
      <c r="I41" s="26"/>
    </row>
    <row r="42" spans="1:9" x14ac:dyDescent="0.25">
      <c r="A42" s="63" t="s">
        <v>7</v>
      </c>
      <c r="B42" s="59" t="s">
        <v>42</v>
      </c>
      <c r="C42" s="59"/>
      <c r="D42" s="59"/>
      <c r="E42" s="64">
        <f>(E35/12)+((E35/3)/12)</f>
        <v>0</v>
      </c>
      <c r="I42" s="26"/>
    </row>
    <row r="43" spans="1:9" x14ac:dyDescent="0.25">
      <c r="A43" s="200" t="s">
        <v>36</v>
      </c>
      <c r="B43" s="200"/>
      <c r="C43" s="200"/>
      <c r="D43" s="200"/>
      <c r="E43" s="69">
        <f>SUM(E41:E42)</f>
        <v>0</v>
      </c>
    </row>
    <row r="44" spans="1:9" x14ac:dyDescent="0.25">
      <c r="A44" s="183"/>
      <c r="B44" s="183"/>
      <c r="C44" s="183"/>
      <c r="D44" s="183"/>
      <c r="E44" s="183"/>
    </row>
    <row r="45" spans="1:9" ht="33" customHeight="1" x14ac:dyDescent="0.25">
      <c r="A45" s="201" t="s">
        <v>43</v>
      </c>
      <c r="B45" s="201"/>
      <c r="C45" s="201"/>
      <c r="D45" s="201"/>
      <c r="E45" s="201"/>
    </row>
    <row r="46" spans="1:9" x14ac:dyDescent="0.25">
      <c r="A46" s="67" t="s">
        <v>44</v>
      </c>
      <c r="B46" s="199" t="s">
        <v>45</v>
      </c>
      <c r="C46" s="199"/>
      <c r="D46" s="61" t="s">
        <v>46</v>
      </c>
      <c r="E46" s="61" t="s">
        <v>27</v>
      </c>
    </row>
    <row r="47" spans="1:9" x14ac:dyDescent="0.25">
      <c r="A47" s="62" t="s">
        <v>6</v>
      </c>
      <c r="B47" s="193" t="s">
        <v>48</v>
      </c>
      <c r="C47" s="193"/>
      <c r="D47" s="70">
        <v>0.2</v>
      </c>
      <c r="E47" s="60">
        <f>($E$35+$E$43)*D47</f>
        <v>0</v>
      </c>
    </row>
    <row r="48" spans="1:9" x14ac:dyDescent="0.25">
      <c r="A48" s="63" t="s">
        <v>7</v>
      </c>
      <c r="B48" s="194" t="s">
        <v>49</v>
      </c>
      <c r="C48" s="194"/>
      <c r="D48" s="71">
        <v>2.5000000000000001E-2</v>
      </c>
      <c r="E48" s="64">
        <f t="shared" ref="E48:E54" si="0">($E$35+$E$43)*D48</f>
        <v>0</v>
      </c>
    </row>
    <row r="49" spans="1:5" x14ac:dyDescent="0.25">
      <c r="A49" s="62" t="s">
        <v>8</v>
      </c>
      <c r="B49" s="193" t="s">
        <v>50</v>
      </c>
      <c r="C49" s="193"/>
      <c r="D49" s="70">
        <v>0.03</v>
      </c>
      <c r="E49" s="60">
        <f t="shared" si="0"/>
        <v>0</v>
      </c>
    </row>
    <row r="50" spans="1:5" x14ac:dyDescent="0.25">
      <c r="A50" s="63" t="s">
        <v>9</v>
      </c>
      <c r="B50" s="194" t="s">
        <v>51</v>
      </c>
      <c r="C50" s="194"/>
      <c r="D50" s="71">
        <v>1.4999999999999999E-2</v>
      </c>
      <c r="E50" s="64">
        <f t="shared" si="0"/>
        <v>0</v>
      </c>
    </row>
    <row r="51" spans="1:5" x14ac:dyDescent="0.25">
      <c r="A51" s="62" t="s">
        <v>10</v>
      </c>
      <c r="B51" s="193" t="s">
        <v>52</v>
      </c>
      <c r="C51" s="193"/>
      <c r="D51" s="70">
        <v>0.01</v>
      </c>
      <c r="E51" s="60">
        <f t="shared" si="0"/>
        <v>0</v>
      </c>
    </row>
    <row r="52" spans="1:5" x14ac:dyDescent="0.25">
      <c r="A52" s="63" t="s">
        <v>11</v>
      </c>
      <c r="B52" s="194" t="s">
        <v>53</v>
      </c>
      <c r="C52" s="194"/>
      <c r="D52" s="71">
        <v>6.0000000000000001E-3</v>
      </c>
      <c r="E52" s="64">
        <f t="shared" si="0"/>
        <v>0</v>
      </c>
    </row>
    <row r="53" spans="1:5" x14ac:dyDescent="0.25">
      <c r="A53" s="62" t="s">
        <v>28</v>
      </c>
      <c r="B53" s="193" t="s">
        <v>54</v>
      </c>
      <c r="C53" s="193"/>
      <c r="D53" s="70">
        <v>2E-3</v>
      </c>
      <c r="E53" s="60">
        <f t="shared" si="0"/>
        <v>0</v>
      </c>
    </row>
    <row r="54" spans="1:5" x14ac:dyDescent="0.25">
      <c r="A54" s="63" t="s">
        <v>47</v>
      </c>
      <c r="B54" s="194" t="s">
        <v>55</v>
      </c>
      <c r="C54" s="194"/>
      <c r="D54" s="71">
        <v>0.08</v>
      </c>
      <c r="E54" s="64">
        <f t="shared" si="0"/>
        <v>0</v>
      </c>
    </row>
    <row r="55" spans="1:5" x14ac:dyDescent="0.25">
      <c r="A55" s="200" t="s">
        <v>36</v>
      </c>
      <c r="B55" s="200"/>
      <c r="C55" s="200"/>
      <c r="D55" s="72">
        <f>SUM(D47:D54)</f>
        <v>0.36800000000000005</v>
      </c>
      <c r="E55" s="73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184" t="s">
        <v>56</v>
      </c>
      <c r="B57" s="184"/>
      <c r="C57" s="184"/>
      <c r="D57" s="184"/>
      <c r="E57" s="184"/>
    </row>
    <row r="58" spans="1:5" x14ac:dyDescent="0.25">
      <c r="A58" s="61" t="s">
        <v>57</v>
      </c>
      <c r="B58" s="199" t="s">
        <v>58</v>
      </c>
      <c r="C58" s="199"/>
      <c r="D58" s="199"/>
      <c r="E58" s="61" t="s">
        <v>27</v>
      </c>
    </row>
    <row r="59" spans="1:5" x14ac:dyDescent="0.25">
      <c r="A59" s="62" t="s">
        <v>6</v>
      </c>
      <c r="B59" s="193" t="s">
        <v>59</v>
      </c>
      <c r="C59" s="193"/>
      <c r="D59" s="193"/>
      <c r="E59" s="60">
        <v>0</v>
      </c>
    </row>
    <row r="60" spans="1:5" x14ac:dyDescent="0.25">
      <c r="A60" s="63" t="s">
        <v>7</v>
      </c>
      <c r="B60" s="194" t="s">
        <v>60</v>
      </c>
      <c r="C60" s="194"/>
      <c r="D60" s="194"/>
      <c r="E60" s="64">
        <v>0</v>
      </c>
    </row>
    <row r="61" spans="1:5" x14ac:dyDescent="0.25">
      <c r="A61" s="62" t="s">
        <v>8</v>
      </c>
      <c r="B61" s="193" t="s">
        <v>61</v>
      </c>
      <c r="C61" s="193"/>
      <c r="D61" s="193"/>
      <c r="E61" s="60">
        <v>0</v>
      </c>
    </row>
    <row r="62" spans="1:5" x14ac:dyDescent="0.25">
      <c r="A62" s="63" t="s">
        <v>9</v>
      </c>
      <c r="B62" s="194" t="s">
        <v>160</v>
      </c>
      <c r="C62" s="194"/>
      <c r="D62" s="194"/>
      <c r="E62" s="64">
        <v>0</v>
      </c>
    </row>
    <row r="63" spans="1:5" x14ac:dyDescent="0.25">
      <c r="A63" s="200" t="s">
        <v>36</v>
      </c>
      <c r="B63" s="200"/>
      <c r="C63" s="200"/>
      <c r="D63" s="200"/>
      <c r="E63" s="73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11" x14ac:dyDescent="0.25">
      <c r="A65" s="184" t="s">
        <v>63</v>
      </c>
      <c r="B65" s="184"/>
      <c r="C65" s="184"/>
      <c r="D65" s="184"/>
      <c r="E65" s="184"/>
    </row>
    <row r="66" spans="1:11" x14ac:dyDescent="0.25">
      <c r="A66" s="61">
        <v>2</v>
      </c>
      <c r="B66" s="199" t="s">
        <v>64</v>
      </c>
      <c r="C66" s="199"/>
      <c r="D66" s="199"/>
      <c r="E66" s="61" t="s">
        <v>27</v>
      </c>
      <c r="K66" s="26"/>
    </row>
    <row r="67" spans="1:11" x14ac:dyDescent="0.25">
      <c r="A67" s="58" t="s">
        <v>39</v>
      </c>
      <c r="B67" s="74" t="s">
        <v>65</v>
      </c>
      <c r="C67" s="74"/>
      <c r="D67" s="74"/>
      <c r="E67" s="60">
        <f>E43</f>
        <v>0</v>
      </c>
    </row>
    <row r="68" spans="1:11" x14ac:dyDescent="0.25">
      <c r="A68" s="59" t="s">
        <v>44</v>
      </c>
      <c r="B68" s="194" t="s">
        <v>45</v>
      </c>
      <c r="C68" s="194"/>
      <c r="D68" s="194"/>
      <c r="E68" s="64">
        <f>E55</f>
        <v>0</v>
      </c>
      <c r="K68" s="26"/>
    </row>
    <row r="69" spans="1:11" x14ac:dyDescent="0.25">
      <c r="A69" s="58" t="s">
        <v>57</v>
      </c>
      <c r="B69" s="74" t="s">
        <v>58</v>
      </c>
      <c r="C69" s="74"/>
      <c r="D69" s="74"/>
      <c r="E69" s="60">
        <f>E63</f>
        <v>0</v>
      </c>
      <c r="I69" s="26"/>
      <c r="J69" s="26"/>
      <c r="K69" s="26"/>
    </row>
    <row r="70" spans="1:11" x14ac:dyDescent="0.25">
      <c r="A70" s="202" t="s">
        <v>36</v>
      </c>
      <c r="B70" s="202"/>
      <c r="C70" s="202"/>
      <c r="D70" s="202"/>
      <c r="E70" s="75">
        <f>SUM(E67:E69)</f>
        <v>0</v>
      </c>
      <c r="K70" s="26"/>
    </row>
    <row r="71" spans="1:11" x14ac:dyDescent="0.25">
      <c r="A71" s="183"/>
      <c r="B71" s="183"/>
      <c r="C71" s="183"/>
      <c r="D71" s="183"/>
      <c r="E71" s="183"/>
    </row>
    <row r="72" spans="1:11" x14ac:dyDescent="0.25">
      <c r="A72" s="184" t="s">
        <v>66</v>
      </c>
      <c r="B72" s="184"/>
      <c r="C72" s="184"/>
      <c r="D72" s="184"/>
      <c r="E72" s="184"/>
    </row>
    <row r="73" spans="1:11" x14ac:dyDescent="0.25">
      <c r="A73" s="61">
        <v>3</v>
      </c>
      <c r="B73" s="199" t="s">
        <v>67</v>
      </c>
      <c r="C73" s="199"/>
      <c r="D73" s="199"/>
      <c r="E73" s="61" t="s">
        <v>27</v>
      </c>
    </row>
    <row r="74" spans="1:11" x14ac:dyDescent="0.25">
      <c r="A74" s="62" t="s">
        <v>6</v>
      </c>
      <c r="B74" s="193" t="s">
        <v>68</v>
      </c>
      <c r="C74" s="193"/>
      <c r="D74" s="193"/>
      <c r="E74" s="60">
        <f>(E35/12)*0.0555</f>
        <v>0</v>
      </c>
      <c r="G74" s="26"/>
      <c r="H74" s="26"/>
    </row>
    <row r="75" spans="1:11" x14ac:dyDescent="0.25">
      <c r="A75" s="63" t="s">
        <v>7</v>
      </c>
      <c r="B75" s="194" t="s">
        <v>69</v>
      </c>
      <c r="C75" s="194"/>
      <c r="D75" s="194"/>
      <c r="E75" s="64">
        <f>E74*0.08</f>
        <v>0</v>
      </c>
    </row>
    <row r="76" spans="1:11" x14ac:dyDescent="0.25">
      <c r="A76" s="62" t="s">
        <v>8</v>
      </c>
      <c r="B76" s="193" t="s">
        <v>70</v>
      </c>
      <c r="C76" s="193"/>
      <c r="D76" s="193"/>
      <c r="E76" s="60">
        <f>((0.08*((0.4)*(0.9))*(E35+(0.0833)+(0.121))))</f>
        <v>5.8838400000000004E-3</v>
      </c>
    </row>
    <row r="77" spans="1:11" x14ac:dyDescent="0.25">
      <c r="A77" s="63" t="s">
        <v>9</v>
      </c>
      <c r="B77" s="194" t="s">
        <v>71</v>
      </c>
      <c r="C77" s="194"/>
      <c r="D77" s="194"/>
      <c r="E77" s="64">
        <f>((E35/30)*7)/12</f>
        <v>0</v>
      </c>
      <c r="I77" s="26"/>
    </row>
    <row r="78" spans="1:11" ht="19.5" customHeight="1" x14ac:dyDescent="0.25">
      <c r="A78" s="62" t="s">
        <v>10</v>
      </c>
      <c r="B78" s="193" t="s">
        <v>72</v>
      </c>
      <c r="C78" s="193"/>
      <c r="D78" s="193"/>
      <c r="E78" s="60">
        <f>D55*E77</f>
        <v>0</v>
      </c>
    </row>
    <row r="79" spans="1:11" x14ac:dyDescent="0.25">
      <c r="A79" s="63" t="s">
        <v>11</v>
      </c>
      <c r="B79" s="194" t="s">
        <v>73</v>
      </c>
      <c r="C79" s="194"/>
      <c r="D79" s="194"/>
      <c r="E79" s="64">
        <f>(E77*0.08)*0.4</f>
        <v>0</v>
      </c>
      <c r="G79" s="26"/>
      <c r="H79" s="26"/>
    </row>
    <row r="80" spans="1:11" x14ac:dyDescent="0.25">
      <c r="A80" s="200" t="s">
        <v>36</v>
      </c>
      <c r="B80" s="200"/>
      <c r="C80" s="200"/>
      <c r="D80" s="200"/>
      <c r="E80" s="73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184" t="s">
        <v>74</v>
      </c>
      <c r="B82" s="184"/>
      <c r="C82" s="184"/>
      <c r="D82" s="184"/>
      <c r="E82" s="184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184" t="s">
        <v>75</v>
      </c>
      <c r="B84" s="184"/>
      <c r="C84" s="184"/>
      <c r="D84" s="184"/>
      <c r="E84" s="184"/>
    </row>
    <row r="85" spans="1:5" x14ac:dyDescent="0.25">
      <c r="A85" s="61" t="s">
        <v>76</v>
      </c>
      <c r="B85" s="199" t="s">
        <v>77</v>
      </c>
      <c r="C85" s="199"/>
      <c r="D85" s="199"/>
      <c r="E85" s="61" t="s">
        <v>27</v>
      </c>
    </row>
    <row r="86" spans="1:5" x14ac:dyDescent="0.25">
      <c r="A86" s="62" t="s">
        <v>6</v>
      </c>
      <c r="B86" s="193" t="s">
        <v>78</v>
      </c>
      <c r="C86" s="193"/>
      <c r="D86" s="193"/>
      <c r="E86" s="60">
        <f>E35/12</f>
        <v>0</v>
      </c>
    </row>
    <row r="87" spans="1:5" x14ac:dyDescent="0.25">
      <c r="A87" s="63" t="s">
        <v>7</v>
      </c>
      <c r="B87" s="194" t="s">
        <v>77</v>
      </c>
      <c r="C87" s="194"/>
      <c r="D87" s="194"/>
      <c r="E87" s="64">
        <f>((E35*1)/30)/12</f>
        <v>0</v>
      </c>
    </row>
    <row r="88" spans="1:5" x14ac:dyDescent="0.25">
      <c r="A88" s="62" t="s">
        <v>8</v>
      </c>
      <c r="B88" s="193" t="s">
        <v>79</v>
      </c>
      <c r="C88" s="193"/>
      <c r="D88" s="193"/>
      <c r="E88" s="60">
        <f>((E35*(5/30))/12)*0.015</f>
        <v>0</v>
      </c>
    </row>
    <row r="89" spans="1:5" x14ac:dyDescent="0.25">
      <c r="A89" s="63" t="s">
        <v>9</v>
      </c>
      <c r="B89" s="194" t="s">
        <v>80</v>
      </c>
      <c r="C89" s="194"/>
      <c r="D89" s="194"/>
      <c r="E89" s="64">
        <f>(E35*(1/12))*0.0178</f>
        <v>0</v>
      </c>
    </row>
    <row r="90" spans="1:5" x14ac:dyDescent="0.25">
      <c r="A90" s="62" t="s">
        <v>10</v>
      </c>
      <c r="B90" s="193" t="s">
        <v>81</v>
      </c>
      <c r="C90" s="193"/>
      <c r="D90" s="193"/>
      <c r="E90" s="60">
        <f>(((((E35/3)/12)+E41+E61+E62)*(120/30))*0.0467)*0.0528</f>
        <v>0</v>
      </c>
    </row>
    <row r="91" spans="1:5" x14ac:dyDescent="0.25">
      <c r="A91" s="63" t="s">
        <v>11</v>
      </c>
      <c r="B91" s="194" t="s">
        <v>62</v>
      </c>
      <c r="C91" s="194"/>
      <c r="D91" s="194"/>
      <c r="E91" s="64">
        <v>0</v>
      </c>
    </row>
    <row r="92" spans="1:5" x14ac:dyDescent="0.25">
      <c r="A92" s="200" t="s">
        <v>36</v>
      </c>
      <c r="B92" s="200"/>
      <c r="C92" s="200"/>
      <c r="D92" s="200"/>
      <c r="E92" s="73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184" t="s">
        <v>82</v>
      </c>
      <c r="B94" s="184"/>
      <c r="C94" s="184"/>
      <c r="D94" s="184"/>
      <c r="E94" s="184"/>
    </row>
    <row r="95" spans="1:5" x14ac:dyDescent="0.25">
      <c r="A95" s="61" t="s">
        <v>83</v>
      </c>
      <c r="B95" s="199" t="s">
        <v>84</v>
      </c>
      <c r="C95" s="199"/>
      <c r="D95" s="199"/>
      <c r="E95" s="61" t="s">
        <v>27</v>
      </c>
    </row>
    <row r="96" spans="1:5" x14ac:dyDescent="0.25">
      <c r="A96" s="58" t="s">
        <v>6</v>
      </c>
      <c r="B96" s="193" t="s">
        <v>84</v>
      </c>
      <c r="C96" s="193"/>
      <c r="D96" s="193"/>
      <c r="E96" s="60">
        <v>0</v>
      </c>
    </row>
    <row r="97" spans="1:5" x14ac:dyDescent="0.25">
      <c r="A97" s="202" t="s">
        <v>36</v>
      </c>
      <c r="B97" s="202"/>
      <c r="C97" s="202"/>
      <c r="D97" s="202"/>
      <c r="E97" s="64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184" t="s">
        <v>85</v>
      </c>
      <c r="B99" s="184"/>
      <c r="C99" s="184"/>
      <c r="D99" s="184"/>
      <c r="E99" s="184"/>
    </row>
    <row r="100" spans="1:5" x14ac:dyDescent="0.25">
      <c r="A100" s="61">
        <v>4</v>
      </c>
      <c r="B100" s="199" t="s">
        <v>86</v>
      </c>
      <c r="C100" s="199"/>
      <c r="D100" s="199"/>
      <c r="E100" s="61" t="s">
        <v>27</v>
      </c>
    </row>
    <row r="101" spans="1:5" x14ac:dyDescent="0.25">
      <c r="A101" s="58" t="s">
        <v>87</v>
      </c>
      <c r="B101" s="193" t="s">
        <v>88</v>
      </c>
      <c r="C101" s="193"/>
      <c r="D101" s="193"/>
      <c r="E101" s="60">
        <f>E92</f>
        <v>0</v>
      </c>
    </row>
    <row r="102" spans="1:5" x14ac:dyDescent="0.25">
      <c r="A102" s="59" t="s">
        <v>89</v>
      </c>
      <c r="B102" s="194" t="s">
        <v>84</v>
      </c>
      <c r="C102" s="194"/>
      <c r="D102" s="194"/>
      <c r="E102" s="64">
        <f>E97</f>
        <v>0</v>
      </c>
    </row>
    <row r="103" spans="1:5" x14ac:dyDescent="0.25">
      <c r="A103" s="200" t="s">
        <v>36</v>
      </c>
      <c r="B103" s="200"/>
      <c r="C103" s="200"/>
      <c r="D103" s="200"/>
      <c r="E103" s="73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184" t="s">
        <v>90</v>
      </c>
      <c r="B105" s="184"/>
      <c r="C105" s="184"/>
      <c r="D105" s="184"/>
      <c r="E105" s="184"/>
    </row>
    <row r="106" spans="1:5" x14ac:dyDescent="0.25">
      <c r="A106" s="61">
        <v>5</v>
      </c>
      <c r="B106" s="199" t="s">
        <v>91</v>
      </c>
      <c r="C106" s="199"/>
      <c r="D106" s="199"/>
      <c r="E106" s="61" t="s">
        <v>27</v>
      </c>
    </row>
    <row r="107" spans="1:5" x14ac:dyDescent="0.25">
      <c r="A107" s="62" t="s">
        <v>6</v>
      </c>
      <c r="B107" s="193" t="s">
        <v>92</v>
      </c>
      <c r="C107" s="193"/>
      <c r="D107" s="193"/>
      <c r="E107" s="60">
        <v>0</v>
      </c>
    </row>
    <row r="108" spans="1:5" x14ac:dyDescent="0.25">
      <c r="A108" s="63" t="s">
        <v>7</v>
      </c>
      <c r="B108" s="194" t="s">
        <v>93</v>
      </c>
      <c r="C108" s="194"/>
      <c r="D108" s="194"/>
      <c r="E108" s="64">
        <v>0</v>
      </c>
    </row>
    <row r="109" spans="1:5" x14ac:dyDescent="0.25">
      <c r="A109" s="62" t="s">
        <v>8</v>
      </c>
      <c r="B109" s="193" t="s">
        <v>94</v>
      </c>
      <c r="C109" s="193"/>
      <c r="D109" s="193"/>
      <c r="E109" s="60">
        <v>0</v>
      </c>
    </row>
    <row r="110" spans="1:5" x14ac:dyDescent="0.25">
      <c r="A110" s="63" t="s">
        <v>9</v>
      </c>
      <c r="B110" s="194" t="s">
        <v>62</v>
      </c>
      <c r="C110" s="194"/>
      <c r="D110" s="194"/>
      <c r="E110" s="64">
        <v>0</v>
      </c>
    </row>
    <row r="111" spans="1:5" x14ac:dyDescent="0.25">
      <c r="A111" s="200" t="s">
        <v>36</v>
      </c>
      <c r="B111" s="200"/>
      <c r="C111" s="200"/>
      <c r="D111" s="200"/>
      <c r="E111" s="60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9" x14ac:dyDescent="0.25">
      <c r="A113" s="184" t="s">
        <v>95</v>
      </c>
      <c r="B113" s="184"/>
      <c r="C113" s="184"/>
      <c r="D113" s="184"/>
      <c r="E113" s="184"/>
    </row>
    <row r="114" spans="1:9" x14ac:dyDescent="0.25">
      <c r="A114" s="61">
        <v>6</v>
      </c>
      <c r="B114" s="199" t="s">
        <v>96</v>
      </c>
      <c r="C114" s="199"/>
      <c r="D114" s="61" t="s">
        <v>46</v>
      </c>
      <c r="E114" s="61" t="s">
        <v>27</v>
      </c>
    </row>
    <row r="115" spans="1:9" x14ac:dyDescent="0.25">
      <c r="A115" s="62" t="s">
        <v>6</v>
      </c>
      <c r="B115" s="193" t="s">
        <v>100</v>
      </c>
      <c r="C115" s="193"/>
      <c r="D115" s="175">
        <v>0.05</v>
      </c>
      <c r="E115" s="68">
        <f>(E35+E70+E80+E103+E111)*0.05</f>
        <v>2.9419200000000003E-4</v>
      </c>
    </row>
    <row r="116" spans="1:9" x14ac:dyDescent="0.25">
      <c r="A116" s="63" t="s">
        <v>7</v>
      </c>
      <c r="B116" s="194" t="s">
        <v>101</v>
      </c>
      <c r="C116" s="194"/>
      <c r="D116" s="176">
        <v>0.05</v>
      </c>
      <c r="E116" s="76">
        <f>(E35+E70+E80+E92+E111+E115)*0.05</f>
        <v>3.0890160000000009E-4</v>
      </c>
    </row>
    <row r="117" spans="1:9" x14ac:dyDescent="0.25">
      <c r="A117" s="62" t="s">
        <v>8</v>
      </c>
      <c r="B117" s="193" t="s">
        <v>102</v>
      </c>
      <c r="C117" s="193"/>
      <c r="D117" s="58"/>
      <c r="E117" s="58"/>
    </row>
    <row r="118" spans="1:9" x14ac:dyDescent="0.25">
      <c r="A118" s="77"/>
      <c r="B118" s="78" t="s">
        <v>97</v>
      </c>
      <c r="C118" s="78" t="s">
        <v>103</v>
      </c>
      <c r="D118" s="79">
        <v>3.6499999999999998E-2</v>
      </c>
      <c r="E118" s="80">
        <f>((E35+E70+E80+E103+E111++E115+E116)/((1-(D118+D120))))*D118</f>
        <v>2.5095185627980923E-4</v>
      </c>
      <c r="I118" s="181"/>
    </row>
    <row r="119" spans="1:9" x14ac:dyDescent="0.25">
      <c r="A119" s="81"/>
      <c r="B119" s="58" t="s">
        <v>98</v>
      </c>
      <c r="C119" s="58" t="s">
        <v>104</v>
      </c>
      <c r="D119" s="70">
        <v>0</v>
      </c>
      <c r="E119" s="60">
        <v>0</v>
      </c>
    </row>
    <row r="120" spans="1:9" x14ac:dyDescent="0.25">
      <c r="A120" s="65"/>
      <c r="B120" s="59" t="s">
        <v>99</v>
      </c>
      <c r="C120" s="59" t="s">
        <v>105</v>
      </c>
      <c r="D120" s="71">
        <v>0.02</v>
      </c>
      <c r="E120" s="64">
        <f>((E35+E70+E80+E103+E111++E115+E116)/((1-(D118+D120))))*D120</f>
        <v>1.3750786645469002E-4</v>
      </c>
    </row>
    <row r="121" spans="1:9" x14ac:dyDescent="0.25">
      <c r="A121" s="200" t="s">
        <v>36</v>
      </c>
      <c r="B121" s="200"/>
      <c r="C121" s="200"/>
      <c r="D121" s="200"/>
      <c r="E121" s="69">
        <f>SUM(E115:E120)</f>
        <v>9.9155332273449933E-4</v>
      </c>
    </row>
    <row r="122" spans="1:9" x14ac:dyDescent="0.25">
      <c r="A122" s="183"/>
      <c r="B122" s="183"/>
      <c r="C122" s="183"/>
      <c r="D122" s="183"/>
      <c r="E122" s="183"/>
    </row>
    <row r="123" spans="1:9" x14ac:dyDescent="0.25">
      <c r="A123" s="184" t="s">
        <v>107</v>
      </c>
      <c r="B123" s="184"/>
      <c r="C123" s="184"/>
      <c r="D123" s="184"/>
      <c r="E123" s="184"/>
    </row>
    <row r="124" spans="1:9" x14ac:dyDescent="0.25">
      <c r="A124" s="82"/>
      <c r="B124" s="199" t="s">
        <v>108</v>
      </c>
      <c r="C124" s="199"/>
      <c r="D124" s="199"/>
      <c r="E124" s="61" t="s">
        <v>27</v>
      </c>
    </row>
    <row r="125" spans="1:9" x14ac:dyDescent="0.25">
      <c r="A125" s="62" t="s">
        <v>6</v>
      </c>
      <c r="B125" s="193" t="s">
        <v>109</v>
      </c>
      <c r="C125" s="193"/>
      <c r="D125" s="193"/>
      <c r="E125" s="68">
        <f>E35</f>
        <v>0</v>
      </c>
    </row>
    <row r="126" spans="1:9" x14ac:dyDescent="0.25">
      <c r="A126" s="63" t="s">
        <v>7</v>
      </c>
      <c r="B126" s="194" t="s">
        <v>110</v>
      </c>
      <c r="C126" s="194"/>
      <c r="D126" s="194"/>
      <c r="E126" s="76">
        <f>E70</f>
        <v>0</v>
      </c>
    </row>
    <row r="127" spans="1:9" x14ac:dyDescent="0.25">
      <c r="A127" s="62" t="s">
        <v>8</v>
      </c>
      <c r="B127" s="193" t="s">
        <v>111</v>
      </c>
      <c r="C127" s="193"/>
      <c r="D127" s="193"/>
      <c r="E127" s="68">
        <f>E80</f>
        <v>5.8838400000000004E-3</v>
      </c>
    </row>
    <row r="128" spans="1:9" x14ac:dyDescent="0.25">
      <c r="A128" s="63" t="s">
        <v>9</v>
      </c>
      <c r="B128" s="194" t="s">
        <v>112</v>
      </c>
      <c r="C128" s="194"/>
      <c r="D128" s="194"/>
      <c r="E128" s="76">
        <f>E103</f>
        <v>0</v>
      </c>
    </row>
    <row r="129" spans="1:5" x14ac:dyDescent="0.25">
      <c r="A129" s="62" t="s">
        <v>10</v>
      </c>
      <c r="B129" s="193" t="s">
        <v>113</v>
      </c>
      <c r="C129" s="193"/>
      <c r="D129" s="193"/>
      <c r="E129" s="68">
        <f>E111</f>
        <v>0</v>
      </c>
    </row>
    <row r="130" spans="1:5" x14ac:dyDescent="0.25">
      <c r="A130" s="199" t="s">
        <v>114</v>
      </c>
      <c r="B130" s="199"/>
      <c r="C130" s="199"/>
      <c r="D130" s="199"/>
      <c r="E130" s="83">
        <f>SUM(E125:E129)</f>
        <v>5.8838400000000004E-3</v>
      </c>
    </row>
    <row r="131" spans="1:5" x14ac:dyDescent="0.25">
      <c r="A131" s="84" t="s">
        <v>11</v>
      </c>
      <c r="B131" s="193" t="s">
        <v>115</v>
      </c>
      <c r="C131" s="193"/>
      <c r="D131" s="193"/>
      <c r="E131" s="60">
        <f>E121</f>
        <v>9.9155332273449933E-4</v>
      </c>
    </row>
    <row r="132" spans="1:5" x14ac:dyDescent="0.25">
      <c r="A132" s="199" t="s">
        <v>116</v>
      </c>
      <c r="B132" s="199"/>
      <c r="C132" s="199"/>
      <c r="D132" s="199"/>
      <c r="E132" s="83">
        <f>SUM(E130:E131)</f>
        <v>6.8753933227344993E-3</v>
      </c>
    </row>
    <row r="133" spans="1:5" x14ac:dyDescent="0.25">
      <c r="A133" s="183"/>
      <c r="B133" s="183"/>
      <c r="C133" s="183"/>
      <c r="D133" s="183"/>
      <c r="E133" s="183"/>
    </row>
    <row r="134" spans="1:5" x14ac:dyDescent="0.25">
      <c r="A134" s="183"/>
      <c r="B134" s="183"/>
      <c r="C134" s="183"/>
      <c r="D134" s="183"/>
      <c r="E134" s="183"/>
    </row>
  </sheetData>
  <mergeCells count="127">
    <mergeCell ref="A130:D130"/>
    <mergeCell ref="B131:D131"/>
    <mergeCell ref="A132:D132"/>
    <mergeCell ref="A133:E133"/>
    <mergeCell ref="A134:E134"/>
    <mergeCell ref="B124:D124"/>
    <mergeCell ref="B125:D125"/>
    <mergeCell ref="B126:D126"/>
    <mergeCell ref="B127:D127"/>
    <mergeCell ref="B128:D128"/>
    <mergeCell ref="B129:D129"/>
    <mergeCell ref="B116:C116"/>
    <mergeCell ref="B117:C117"/>
    <mergeCell ref="A121:D121"/>
    <mergeCell ref="A122:E122"/>
    <mergeCell ref="A123:E123"/>
    <mergeCell ref="B110:D110"/>
    <mergeCell ref="A111:D111"/>
    <mergeCell ref="A112:E112"/>
    <mergeCell ref="A113:E113"/>
    <mergeCell ref="B114:C114"/>
    <mergeCell ref="B115:C115"/>
    <mergeCell ref="A104:E104"/>
    <mergeCell ref="A105:E105"/>
    <mergeCell ref="B106:D106"/>
    <mergeCell ref="B107:D107"/>
    <mergeCell ref="B108:D108"/>
    <mergeCell ref="B109:D109"/>
    <mergeCell ref="A98:E98"/>
    <mergeCell ref="A99:E99"/>
    <mergeCell ref="B100:D100"/>
    <mergeCell ref="B101:D101"/>
    <mergeCell ref="B102:D102"/>
    <mergeCell ref="A103:D103"/>
    <mergeCell ref="A93:E93"/>
    <mergeCell ref="A83:E83"/>
    <mergeCell ref="A94:E94"/>
    <mergeCell ref="B95:D95"/>
    <mergeCell ref="B96:D96"/>
    <mergeCell ref="A97:D97"/>
    <mergeCell ref="B87:D87"/>
    <mergeCell ref="B88:D88"/>
    <mergeCell ref="B89:D89"/>
    <mergeCell ref="B90:D90"/>
    <mergeCell ref="B91:D91"/>
    <mergeCell ref="A92:D92"/>
    <mergeCell ref="A80:D80"/>
    <mergeCell ref="A81:E81"/>
    <mergeCell ref="A82:E82"/>
    <mergeCell ref="A84:E84"/>
    <mergeCell ref="B85:D85"/>
    <mergeCell ref="B86:D86"/>
    <mergeCell ref="B74:D74"/>
    <mergeCell ref="B75:D75"/>
    <mergeCell ref="B76:D76"/>
    <mergeCell ref="B77:D77"/>
    <mergeCell ref="B78:D78"/>
    <mergeCell ref="B79:D79"/>
    <mergeCell ref="B68:D68"/>
    <mergeCell ref="A70:D70"/>
    <mergeCell ref="A71:E71"/>
    <mergeCell ref="A72:E72"/>
    <mergeCell ref="B73:D73"/>
    <mergeCell ref="B62:D62"/>
    <mergeCell ref="A63:D63"/>
    <mergeCell ref="A64:E64"/>
    <mergeCell ref="A65:E65"/>
    <mergeCell ref="B66:D66"/>
    <mergeCell ref="A56:E56"/>
    <mergeCell ref="A57:E57"/>
    <mergeCell ref="B58:D58"/>
    <mergeCell ref="B59:D59"/>
    <mergeCell ref="B60:D60"/>
    <mergeCell ref="B61:D61"/>
    <mergeCell ref="B48:C48"/>
    <mergeCell ref="B49:C49"/>
    <mergeCell ref="B52:C52"/>
    <mergeCell ref="B53:C53"/>
    <mergeCell ref="B54:C54"/>
    <mergeCell ref="A55:C55"/>
    <mergeCell ref="B50:C50"/>
    <mergeCell ref="B51:C51"/>
    <mergeCell ref="B40:D40"/>
    <mergeCell ref="A43:D43"/>
    <mergeCell ref="A44:E44"/>
    <mergeCell ref="A45:E45"/>
    <mergeCell ref="B46:C46"/>
    <mergeCell ref="B47:C47"/>
    <mergeCell ref="A35:D35"/>
    <mergeCell ref="A36:E36"/>
    <mergeCell ref="A37:E37"/>
    <mergeCell ref="A38:E38"/>
    <mergeCell ref="A39:E39"/>
    <mergeCell ref="B29:D29"/>
    <mergeCell ref="B30:D30"/>
    <mergeCell ref="B31:D31"/>
    <mergeCell ref="B32:D32"/>
    <mergeCell ref="B33:D33"/>
    <mergeCell ref="B34:D34"/>
    <mergeCell ref="B23:D23"/>
    <mergeCell ref="B24:D24"/>
    <mergeCell ref="A25:E25"/>
    <mergeCell ref="A26:E26"/>
    <mergeCell ref="B27:D27"/>
    <mergeCell ref="B28:D28"/>
    <mergeCell ref="A17:E17"/>
    <mergeCell ref="A18:E18"/>
    <mergeCell ref="A19:E19"/>
    <mergeCell ref="B20:D20"/>
    <mergeCell ref="B21:D21"/>
    <mergeCell ref="B22:D22"/>
    <mergeCell ref="A13:E13"/>
    <mergeCell ref="A14:E14"/>
    <mergeCell ref="A15:C15"/>
    <mergeCell ref="A16:C16"/>
    <mergeCell ref="A7:E7"/>
    <mergeCell ref="A8:E8"/>
    <mergeCell ref="B9:D9"/>
    <mergeCell ref="B10:D10"/>
    <mergeCell ref="B11:D11"/>
    <mergeCell ref="B12:D12"/>
    <mergeCell ref="A1:E1"/>
    <mergeCell ref="A3:E3"/>
    <mergeCell ref="A4:E4"/>
    <mergeCell ref="A5:E5"/>
    <mergeCell ref="A2:E2"/>
    <mergeCell ref="B6:E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B91E2-DB1D-4E89-BFF5-EA2526AB8808}">
  <sheetPr>
    <tabColor theme="8" tint="-0.249977111117893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B128:D128"/>
    <mergeCell ref="B129:D129"/>
    <mergeCell ref="A130:D130"/>
    <mergeCell ref="A132:D132"/>
    <mergeCell ref="B115:C115"/>
    <mergeCell ref="B116:C116"/>
    <mergeCell ref="B117:C117"/>
    <mergeCell ref="A121:D121"/>
    <mergeCell ref="A122:E122"/>
    <mergeCell ref="A123:E123"/>
    <mergeCell ref="B131:D131"/>
    <mergeCell ref="B124:D124"/>
    <mergeCell ref="B125:D125"/>
    <mergeCell ref="B126:D126"/>
    <mergeCell ref="B127:D127"/>
    <mergeCell ref="B86:D86"/>
    <mergeCell ref="B87:D87"/>
    <mergeCell ref="B88:D88"/>
    <mergeCell ref="B89:D89"/>
    <mergeCell ref="B90:D90"/>
    <mergeCell ref="A92:D92"/>
    <mergeCell ref="B62:D62"/>
    <mergeCell ref="A63:D63"/>
    <mergeCell ref="A64:E64"/>
    <mergeCell ref="A65:E65"/>
    <mergeCell ref="B69:D69"/>
    <mergeCell ref="A70:D70"/>
    <mergeCell ref="B91:D91"/>
    <mergeCell ref="B85:D85"/>
    <mergeCell ref="A81:E81"/>
    <mergeCell ref="A82:E82"/>
    <mergeCell ref="A83:E83"/>
    <mergeCell ref="A84:E84"/>
    <mergeCell ref="B75:D75"/>
    <mergeCell ref="B79:D79"/>
    <mergeCell ref="B76:D76"/>
    <mergeCell ref="B77:D77"/>
    <mergeCell ref="B78:D78"/>
    <mergeCell ref="A80:D80"/>
    <mergeCell ref="B49:C49"/>
    <mergeCell ref="B50:C50"/>
    <mergeCell ref="B51:C51"/>
    <mergeCell ref="A55:C55"/>
    <mergeCell ref="A56:E56"/>
    <mergeCell ref="A57:E57"/>
    <mergeCell ref="B24:D24"/>
    <mergeCell ref="A26:E26"/>
    <mergeCell ref="B31:D31"/>
    <mergeCell ref="B32:D32"/>
    <mergeCell ref="A35:D35"/>
    <mergeCell ref="A36:E36"/>
    <mergeCell ref="B52:C52"/>
    <mergeCell ref="B53:C53"/>
    <mergeCell ref="B54:C54"/>
    <mergeCell ref="A44:E44"/>
    <mergeCell ref="A45:E45"/>
    <mergeCell ref="A43:D43"/>
    <mergeCell ref="B46:C46"/>
    <mergeCell ref="B47:C47"/>
    <mergeCell ref="B48:C48"/>
    <mergeCell ref="B40:D40"/>
    <mergeCell ref="A37:E37"/>
    <mergeCell ref="A38:E38"/>
    <mergeCell ref="A1:E1"/>
    <mergeCell ref="A2:E2"/>
    <mergeCell ref="A3:E3"/>
    <mergeCell ref="A4:E4"/>
    <mergeCell ref="A5:E5"/>
    <mergeCell ref="B6:E6"/>
    <mergeCell ref="B9:D9"/>
    <mergeCell ref="B10:D10"/>
    <mergeCell ref="B11:D11"/>
    <mergeCell ref="A111:D111"/>
    <mergeCell ref="A112:E112"/>
    <mergeCell ref="A113:E113"/>
    <mergeCell ref="B114:C114"/>
    <mergeCell ref="A105:E105"/>
    <mergeCell ref="B106:D106"/>
    <mergeCell ref="B107:D107"/>
    <mergeCell ref="B108:D108"/>
    <mergeCell ref="B109:D109"/>
    <mergeCell ref="B110:D110"/>
    <mergeCell ref="A99:E99"/>
    <mergeCell ref="B101:D101"/>
    <mergeCell ref="B102:D102"/>
    <mergeCell ref="A103:D103"/>
    <mergeCell ref="A104:E104"/>
    <mergeCell ref="B100:D100"/>
    <mergeCell ref="B95:D95"/>
    <mergeCell ref="B96:D96"/>
    <mergeCell ref="A93:E93"/>
    <mergeCell ref="A94:E94"/>
    <mergeCell ref="A97:D97"/>
    <mergeCell ref="A98:E98"/>
    <mergeCell ref="A71:E71"/>
    <mergeCell ref="B73:D73"/>
    <mergeCell ref="B74:D74"/>
    <mergeCell ref="A72:E72"/>
    <mergeCell ref="B66:D66"/>
    <mergeCell ref="B67:D67"/>
    <mergeCell ref="B68:D68"/>
    <mergeCell ref="B58:D58"/>
    <mergeCell ref="B59:D59"/>
    <mergeCell ref="B60:D60"/>
    <mergeCell ref="B61:D61"/>
    <mergeCell ref="A39:E39"/>
    <mergeCell ref="B33:D33"/>
    <mergeCell ref="B34:D34"/>
    <mergeCell ref="A25:E25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A13:E13"/>
    <mergeCell ref="A14:E14"/>
    <mergeCell ref="A15:C15"/>
    <mergeCell ref="A16:C16"/>
    <mergeCell ref="A17:E17"/>
    <mergeCell ref="A18:E18"/>
    <mergeCell ref="A7:E7"/>
    <mergeCell ref="A8:E8"/>
    <mergeCell ref="B12:D1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998EF-4F8C-41A5-ABDC-3EAC74B154B8}">
  <sheetPr>
    <tabColor theme="8" tint="0.59999389629810485"/>
  </sheetPr>
  <dimension ref="A1:E132"/>
  <sheetViews>
    <sheetView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71093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BB6A0-2007-494F-AA75-538EEDF38DC0}">
  <sheetPr>
    <tabColor theme="8" tint="0.59999389629810485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681D3-12D3-4889-A5D3-4512C4EF398D}">
  <sheetPr>
    <tabColor theme="5" tint="-0.249977111117893"/>
  </sheetPr>
  <dimension ref="A1:E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7109375" customWidth="1"/>
    <col min="2" max="2" width="7.4257812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41" t="s">
        <v>170</v>
      </c>
    </row>
    <row r="11" spans="1:5" x14ac:dyDescent="0.25">
      <c r="A11" s="5" t="s">
        <v>8</v>
      </c>
      <c r="B11" s="212" t="s">
        <v>14</v>
      </c>
      <c r="C11" s="212"/>
      <c r="D11" s="212"/>
      <c r="E11" s="40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41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43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45">
        <v>1</v>
      </c>
      <c r="B27" s="214" t="s">
        <v>26</v>
      </c>
      <c r="C27" s="214"/>
      <c r="D27" s="214"/>
      <c r="E27" s="45" t="s">
        <v>27</v>
      </c>
    </row>
    <row r="28" spans="1:5" x14ac:dyDescent="0.25">
      <c r="A28" s="44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42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44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42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44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42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44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44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42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45" t="s">
        <v>46</v>
      </c>
      <c r="E46" s="45" t="s">
        <v>27</v>
      </c>
    </row>
    <row r="47" spans="1:5" x14ac:dyDescent="0.25">
      <c r="A47" s="44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42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44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42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44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42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44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42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45" t="s">
        <v>57</v>
      </c>
      <c r="B58" s="214" t="s">
        <v>58</v>
      </c>
      <c r="C58" s="214"/>
      <c r="D58" s="214"/>
      <c r="E58" s="45" t="s">
        <v>27</v>
      </c>
    </row>
    <row r="59" spans="1:5" x14ac:dyDescent="0.25">
      <c r="A59" s="44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42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44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42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45">
        <v>2</v>
      </c>
      <c r="B66" s="214" t="s">
        <v>64</v>
      </c>
      <c r="C66" s="214"/>
      <c r="D66" s="214"/>
      <c r="E66" s="45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45">
        <v>3</v>
      </c>
      <c r="B73" s="214" t="s">
        <v>67</v>
      </c>
      <c r="C73" s="214"/>
      <c r="D73" s="214"/>
      <c r="E73" s="45" t="s">
        <v>27</v>
      </c>
    </row>
    <row r="74" spans="1:5" x14ac:dyDescent="0.25">
      <c r="A74" s="44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42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44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42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44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42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45" t="s">
        <v>76</v>
      </c>
      <c r="B85" s="214" t="s">
        <v>77</v>
      </c>
      <c r="C85" s="214"/>
      <c r="D85" s="214"/>
      <c r="E85" s="45" t="s">
        <v>27</v>
      </c>
    </row>
    <row r="86" spans="1:5" x14ac:dyDescent="0.25">
      <c r="A86" s="44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42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44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42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44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42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45" t="s">
        <v>83</v>
      </c>
      <c r="B95" s="214" t="s">
        <v>84</v>
      </c>
      <c r="C95" s="214"/>
      <c r="D95" s="214"/>
      <c r="E95" s="45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45">
        <v>4</v>
      </c>
      <c r="B100" s="214" t="s">
        <v>86</v>
      </c>
      <c r="C100" s="214"/>
      <c r="D100" s="214"/>
      <c r="E100" s="45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46">
        <v>5</v>
      </c>
      <c r="B106" s="223" t="s">
        <v>91</v>
      </c>
      <c r="C106" s="223"/>
      <c r="D106" s="223"/>
      <c r="E106" s="46" t="s">
        <v>27</v>
      </c>
    </row>
    <row r="107" spans="1:5" x14ac:dyDescent="0.25">
      <c r="A107" s="44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42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44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42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46">
        <v>6</v>
      </c>
      <c r="B114" s="223" t="s">
        <v>96</v>
      </c>
      <c r="C114" s="223"/>
      <c r="D114" s="46" t="s">
        <v>46</v>
      </c>
      <c r="E114" s="46" t="s">
        <v>27</v>
      </c>
    </row>
    <row r="115" spans="1:5" x14ac:dyDescent="0.25">
      <c r="A115" s="44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42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44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46" t="s">
        <v>27</v>
      </c>
    </row>
    <row r="125" spans="1:5" x14ac:dyDescent="0.25">
      <c r="A125" s="44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42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44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42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44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:E1"/>
    <mergeCell ref="A2:E2"/>
    <mergeCell ref="A3:E3"/>
    <mergeCell ref="A4:E4"/>
    <mergeCell ref="A5:E5"/>
    <mergeCell ref="B6:E6"/>
    <mergeCell ref="A13:E13"/>
    <mergeCell ref="A14:E14"/>
    <mergeCell ref="A15:C15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C85EC-6142-41C3-BA11-CFC3611B0E99}">
  <sheetPr>
    <tabColor theme="5" tint="-0.249977111117893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170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1AC1-A491-41D5-80B9-AB7F7A74DCFA}">
  <sheetPr>
    <tabColor theme="5" tint="-0.249977111117893"/>
  </sheetPr>
  <dimension ref="A1:E132"/>
  <sheetViews>
    <sheetView showGridLines="0" topLeftCell="A100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170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FA4C9-A2DC-4391-98BB-134E91BA27EB}">
  <sheetPr>
    <tabColor theme="9" tint="-0.249977111117893"/>
  </sheetPr>
  <dimension ref="A1:E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171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7545-13B9-417E-9CD0-CC5E85980E46}">
  <sheetPr>
    <tabColor theme="9" tint="-0.249977111117893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0.85546875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170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A076E-0243-42CB-B8DC-541FF6ED5681}">
  <sheetPr>
    <tabColor theme="9" tint="-0.249977111117893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2" width="7.4257812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170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6100-0AB7-4C38-A3F6-FBF8704D8898}">
  <sheetPr>
    <tabColor rgb="FFC00000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172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301DF-EA16-4CCA-BE41-50D8F6B77930}">
  <sheetPr>
    <tabColor theme="4" tint="-0.249977111117893"/>
  </sheetPr>
  <dimension ref="A1:G132"/>
  <sheetViews>
    <sheetView showGridLines="0" topLeftCell="A106" workbookViewId="0">
      <selection activeCell="E120" sqref="E120"/>
    </sheetView>
  </sheetViews>
  <sheetFormatPr defaultRowHeight="15" x14ac:dyDescent="0.25"/>
  <cols>
    <col min="1" max="1" width="6.140625" customWidth="1"/>
    <col min="2" max="2" width="7.42578125" customWidth="1"/>
    <col min="3" max="3" width="38.5703125" customWidth="1"/>
    <col min="4" max="4" width="21" customWidth="1"/>
    <col min="5" max="5" width="31.85546875" customWidth="1"/>
    <col min="7" max="7" width="13.28515625" bestFit="1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3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3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3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3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ht="30" x14ac:dyDescent="0.25">
      <c r="A23" s="4">
        <v>4</v>
      </c>
      <c r="B23" s="216" t="s">
        <v>23</v>
      </c>
      <c r="C23" s="216"/>
      <c r="D23" s="216"/>
      <c r="E23" s="98" t="s">
        <v>168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29">
        <v>1</v>
      </c>
      <c r="B27" s="214" t="s">
        <v>26</v>
      </c>
      <c r="C27" s="214"/>
      <c r="D27" s="214"/>
      <c r="E27" s="29" t="s">
        <v>27</v>
      </c>
    </row>
    <row r="28" spans="1:5" x14ac:dyDescent="0.25">
      <c r="A28" s="3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3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3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3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3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3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3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3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3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29" t="s">
        <v>46</v>
      </c>
      <c r="E46" s="29" t="s">
        <v>27</v>
      </c>
    </row>
    <row r="47" spans="1:5" x14ac:dyDescent="0.25">
      <c r="A47" s="3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3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3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3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3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3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3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3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29" t="s">
        <v>57</v>
      </c>
      <c r="B58" s="214" t="s">
        <v>58</v>
      </c>
      <c r="C58" s="214"/>
      <c r="D58" s="214"/>
      <c r="E58" s="29" t="s">
        <v>27</v>
      </c>
    </row>
    <row r="59" spans="1:5" x14ac:dyDescent="0.25">
      <c r="A59" s="3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3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3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3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29">
        <v>2</v>
      </c>
      <c r="B66" s="214" t="s">
        <v>64</v>
      </c>
      <c r="C66" s="214"/>
      <c r="D66" s="214"/>
      <c r="E66" s="2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29">
        <v>3</v>
      </c>
      <c r="B73" s="214" t="s">
        <v>67</v>
      </c>
      <c r="C73" s="214"/>
      <c r="D73" s="214"/>
      <c r="E73" s="29" t="s">
        <v>27</v>
      </c>
    </row>
    <row r="74" spans="1:5" x14ac:dyDescent="0.25">
      <c r="A74" s="3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3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3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3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3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3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29" t="s">
        <v>76</v>
      </c>
      <c r="B85" s="214" t="s">
        <v>77</v>
      </c>
      <c r="C85" s="214"/>
      <c r="D85" s="214"/>
      <c r="E85" s="29" t="s">
        <v>27</v>
      </c>
    </row>
    <row r="86" spans="1:5" x14ac:dyDescent="0.25">
      <c r="A86" s="3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3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3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3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3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3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29" t="s">
        <v>83</v>
      </c>
      <c r="B95" s="214" t="s">
        <v>84</v>
      </c>
      <c r="C95" s="214"/>
      <c r="D95" s="214"/>
      <c r="E95" s="2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29">
        <v>4</v>
      </c>
      <c r="B100" s="214" t="s">
        <v>86</v>
      </c>
      <c r="C100" s="214"/>
      <c r="D100" s="214"/>
      <c r="E100" s="2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30">
        <v>5</v>
      </c>
      <c r="B106" s="223" t="s">
        <v>91</v>
      </c>
      <c r="C106" s="223"/>
      <c r="D106" s="223"/>
      <c r="E106" s="30" t="s">
        <v>27</v>
      </c>
    </row>
    <row r="107" spans="1:5" x14ac:dyDescent="0.25">
      <c r="A107" s="3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3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3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3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30">
        <v>6</v>
      </c>
      <c r="B114" s="223" t="s">
        <v>96</v>
      </c>
      <c r="C114" s="223"/>
      <c r="D114" s="30" t="s">
        <v>46</v>
      </c>
      <c r="E114" s="30" t="s">
        <v>27</v>
      </c>
    </row>
    <row r="115" spans="1:5" x14ac:dyDescent="0.25">
      <c r="A115" s="3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3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3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30" t="s">
        <v>27</v>
      </c>
    </row>
    <row r="125" spans="1:5" x14ac:dyDescent="0.25">
      <c r="A125" s="3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3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3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31" t="s">
        <v>9</v>
      </c>
      <c r="B128" s="216" t="s">
        <v>112</v>
      </c>
      <c r="C128" s="216"/>
      <c r="D128" s="216"/>
      <c r="E128" s="27">
        <f>E103</f>
        <v>0</v>
      </c>
    </row>
    <row r="129" spans="1:7" x14ac:dyDescent="0.25">
      <c r="A129" s="33" t="s">
        <v>10</v>
      </c>
      <c r="B129" s="215" t="s">
        <v>113</v>
      </c>
      <c r="C129" s="215"/>
      <c r="D129" s="215"/>
      <c r="E129" s="25">
        <f>E111</f>
        <v>0</v>
      </c>
    </row>
    <row r="130" spans="1:7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7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7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  <c r="G132" s="26"/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D1AD-AECD-44EB-9E2A-A27304369F3F}">
  <sheetPr>
    <tabColor rgb="FFC00000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172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2D9DC-E28D-4C3A-B9F8-5CB86624D55A}">
  <sheetPr>
    <tabColor rgb="FFC00000"/>
  </sheetPr>
  <dimension ref="A1:E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172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7D54-3144-4DFE-8F91-F471204D854A}">
  <sheetPr>
    <tabColor rgb="FF4B8582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173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0D576-D41B-4653-977D-6F94355E19F7}">
  <sheetPr>
    <tabColor rgb="FF4B8582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173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8A89B-183D-4BA6-AECB-FFB1E0FD650F}">
  <sheetPr>
    <tabColor rgb="FF4B8582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173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8FFB-1988-4709-9064-BC26B4F044AA}">
  <sheetPr>
    <tabColor rgb="FF9999FF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ht="30" x14ac:dyDescent="0.25">
      <c r="A23" s="4">
        <v>4</v>
      </c>
      <c r="B23" s="216" t="s">
        <v>23</v>
      </c>
      <c r="C23" s="216"/>
      <c r="D23" s="216"/>
      <c r="E23" s="98" t="s">
        <v>168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D6F21-E266-4ED8-AF5D-39B661F31424}">
  <sheetPr>
    <tabColor rgb="FF9999FF"/>
  </sheetPr>
  <dimension ref="A1:E132"/>
  <sheetViews>
    <sheetView showGridLines="0" topLeftCell="A100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64DE7-C7F7-418C-AF33-50DF124754F8}">
  <sheetPr>
    <tabColor rgb="FF9999FF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8F0C5-CC96-43B4-89AA-FF466D3B2FE8}">
  <sheetPr>
    <tabColor rgb="FFCCCC00"/>
  </sheetPr>
  <dimension ref="A1:F132"/>
  <sheetViews>
    <sheetView showGridLines="0" topLeftCell="A10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  <col min="6" max="6" width="14.5703125" bestFit="1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175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6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6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6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6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6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6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6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6" x14ac:dyDescent="0.25">
      <c r="A56" s="183"/>
      <c r="B56" s="183"/>
      <c r="C56" s="183"/>
      <c r="D56" s="183"/>
      <c r="E56" s="183"/>
    </row>
    <row r="57" spans="1:6" x14ac:dyDescent="0.25">
      <c r="A57" s="218" t="s">
        <v>56</v>
      </c>
      <c r="B57" s="218"/>
      <c r="C57" s="218"/>
      <c r="D57" s="218"/>
      <c r="E57" s="218"/>
    </row>
    <row r="58" spans="1:6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6" x14ac:dyDescent="0.25">
      <c r="A59" s="93" t="s">
        <v>6</v>
      </c>
      <c r="B59" s="215" t="s">
        <v>59</v>
      </c>
      <c r="C59" s="215"/>
      <c r="D59" s="215"/>
      <c r="E59" s="11">
        <v>0</v>
      </c>
      <c r="F59" s="159"/>
    </row>
    <row r="60" spans="1:6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6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6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6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6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BABCF-AD07-4D53-B0F6-36C6798B30EE}">
  <sheetPr>
    <tabColor rgb="FFCCCC00"/>
  </sheetPr>
  <dimension ref="A1:G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  <col min="7" max="7" width="20.7109375" bestFit="1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02" t="s">
        <v>175</v>
      </c>
    </row>
    <row r="11" spans="1:5" x14ac:dyDescent="0.25">
      <c r="A11" s="5" t="s">
        <v>8</v>
      </c>
      <c r="B11" s="212" t="s">
        <v>14</v>
      </c>
      <c r="C11" s="212"/>
      <c r="D11" s="212"/>
      <c r="E11" s="101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02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9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00" t="s">
        <v>156</v>
      </c>
      <c r="E16" s="100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03">
        <v>1</v>
      </c>
      <c r="B27" s="214" t="s">
        <v>26</v>
      </c>
      <c r="C27" s="214"/>
      <c r="D27" s="214"/>
      <c r="E27" s="103" t="s">
        <v>27</v>
      </c>
    </row>
    <row r="28" spans="1:5" x14ac:dyDescent="0.25">
      <c r="A28" s="100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04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00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04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00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04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00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00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04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03" t="s">
        <v>46</v>
      </c>
      <c r="E46" s="103" t="s">
        <v>27</v>
      </c>
    </row>
    <row r="47" spans="1:5" x14ac:dyDescent="0.25">
      <c r="A47" s="100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04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7" x14ac:dyDescent="0.25">
      <c r="A49" s="100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7" x14ac:dyDescent="0.25">
      <c r="A50" s="104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7" x14ac:dyDescent="0.25">
      <c r="A51" s="100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7" x14ac:dyDescent="0.25">
      <c r="A52" s="104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7" x14ac:dyDescent="0.25">
      <c r="A53" s="100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7" x14ac:dyDescent="0.25">
      <c r="A54" s="104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7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7" x14ac:dyDescent="0.25">
      <c r="A56" s="183"/>
      <c r="B56" s="183"/>
      <c r="C56" s="183"/>
      <c r="D56" s="183"/>
      <c r="E56" s="183"/>
    </row>
    <row r="57" spans="1:7" x14ac:dyDescent="0.25">
      <c r="A57" s="218" t="s">
        <v>56</v>
      </c>
      <c r="B57" s="218"/>
      <c r="C57" s="218"/>
      <c r="D57" s="218"/>
      <c r="E57" s="218"/>
    </row>
    <row r="58" spans="1:7" x14ac:dyDescent="0.25">
      <c r="A58" s="103" t="s">
        <v>57</v>
      </c>
      <c r="B58" s="214" t="s">
        <v>58</v>
      </c>
      <c r="C58" s="214"/>
      <c r="D58" s="214"/>
      <c r="E58" s="103" t="s">
        <v>27</v>
      </c>
    </row>
    <row r="59" spans="1:7" x14ac:dyDescent="0.25">
      <c r="A59" s="100" t="s">
        <v>6</v>
      </c>
      <c r="B59" s="215" t="s">
        <v>59</v>
      </c>
      <c r="C59" s="215"/>
      <c r="D59" s="215"/>
      <c r="E59" s="11">
        <v>0</v>
      </c>
      <c r="G59" s="159"/>
    </row>
    <row r="60" spans="1:7" x14ac:dyDescent="0.25">
      <c r="A60" s="104" t="s">
        <v>7</v>
      </c>
      <c r="B60" s="216" t="s">
        <v>60</v>
      </c>
      <c r="C60" s="216"/>
      <c r="D60" s="216"/>
      <c r="E60" s="12">
        <v>0</v>
      </c>
    </row>
    <row r="61" spans="1:7" x14ac:dyDescent="0.25">
      <c r="A61" s="100" t="s">
        <v>8</v>
      </c>
      <c r="B61" s="215" t="s">
        <v>61</v>
      </c>
      <c r="C61" s="215"/>
      <c r="D61" s="215"/>
      <c r="E61" s="11">
        <v>0</v>
      </c>
    </row>
    <row r="62" spans="1:7" x14ac:dyDescent="0.25">
      <c r="A62" s="104" t="s">
        <v>9</v>
      </c>
      <c r="B62" s="216" t="s">
        <v>160</v>
      </c>
      <c r="C62" s="216"/>
      <c r="D62" s="216"/>
      <c r="E62" s="12">
        <v>0</v>
      </c>
    </row>
    <row r="63" spans="1:7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7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03">
        <v>2</v>
      </c>
      <c r="B66" s="214" t="s">
        <v>64</v>
      </c>
      <c r="C66" s="214"/>
      <c r="D66" s="214"/>
      <c r="E66" s="103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03">
        <v>3</v>
      </c>
      <c r="B73" s="214" t="s">
        <v>67</v>
      </c>
      <c r="C73" s="214"/>
      <c r="D73" s="214"/>
      <c r="E73" s="103" t="s">
        <v>27</v>
      </c>
    </row>
    <row r="74" spans="1:5" x14ac:dyDescent="0.25">
      <c r="A74" s="100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04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00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04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00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04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03" t="s">
        <v>76</v>
      </c>
      <c r="B85" s="214" t="s">
        <v>77</v>
      </c>
      <c r="C85" s="214"/>
      <c r="D85" s="214"/>
      <c r="E85" s="103" t="s">
        <v>27</v>
      </c>
    </row>
    <row r="86" spans="1:5" x14ac:dyDescent="0.25">
      <c r="A86" s="100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04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00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04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00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04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03" t="s">
        <v>83</v>
      </c>
      <c r="B95" s="214" t="s">
        <v>84</v>
      </c>
      <c r="C95" s="214"/>
      <c r="D95" s="214"/>
      <c r="E95" s="103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03">
        <v>4</v>
      </c>
      <c r="B100" s="214" t="s">
        <v>86</v>
      </c>
      <c r="C100" s="214"/>
      <c r="D100" s="214"/>
      <c r="E100" s="103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05">
        <v>5</v>
      </c>
      <c r="B106" s="223" t="s">
        <v>91</v>
      </c>
      <c r="C106" s="223"/>
      <c r="D106" s="223"/>
      <c r="E106" s="105" t="s">
        <v>27</v>
      </c>
    </row>
    <row r="107" spans="1:5" x14ac:dyDescent="0.25">
      <c r="A107" s="100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04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00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04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05">
        <v>6</v>
      </c>
      <c r="B114" s="223" t="s">
        <v>96</v>
      </c>
      <c r="C114" s="223"/>
      <c r="D114" s="105" t="s">
        <v>46</v>
      </c>
      <c r="E114" s="105" t="s">
        <v>27</v>
      </c>
    </row>
    <row r="115" spans="1:5" x14ac:dyDescent="0.25">
      <c r="A115" s="100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04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00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05" t="s">
        <v>27</v>
      </c>
    </row>
    <row r="125" spans="1:5" x14ac:dyDescent="0.25">
      <c r="A125" s="100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04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00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04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00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:E1"/>
    <mergeCell ref="A2:E2"/>
    <mergeCell ref="A3:E3"/>
    <mergeCell ref="A4:E4"/>
    <mergeCell ref="A5:E5"/>
    <mergeCell ref="B6:E6"/>
    <mergeCell ref="A13:E13"/>
    <mergeCell ref="A14:E14"/>
    <mergeCell ref="A15:C15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A59B5-8A32-4EF3-B530-7B8E281E97C2}">
  <sheetPr>
    <tabColor theme="4" tint="-0.249977111117893"/>
  </sheetPr>
  <dimension ref="A1:G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7109375" customWidth="1"/>
    <col min="2" max="2" width="7.42578125" customWidth="1"/>
    <col min="3" max="3" width="38.5703125" customWidth="1"/>
    <col min="4" max="4" width="21" customWidth="1"/>
    <col min="5" max="5" width="31.85546875" customWidth="1"/>
    <col min="7" max="7" width="13.28515625" bestFit="1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3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3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3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3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29">
        <v>1</v>
      </c>
      <c r="B27" s="214" t="s">
        <v>26</v>
      </c>
      <c r="C27" s="214"/>
      <c r="D27" s="214"/>
      <c r="E27" s="29" t="s">
        <v>27</v>
      </c>
    </row>
    <row r="28" spans="1:5" x14ac:dyDescent="0.25">
      <c r="A28" s="3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3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3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3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3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3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3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3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3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29" t="s">
        <v>46</v>
      </c>
      <c r="E46" s="29" t="s">
        <v>27</v>
      </c>
    </row>
    <row r="47" spans="1:5" x14ac:dyDescent="0.25">
      <c r="A47" s="3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3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3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3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3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3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3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3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29" t="s">
        <v>57</v>
      </c>
      <c r="B58" s="214" t="s">
        <v>58</v>
      </c>
      <c r="C58" s="214"/>
      <c r="D58" s="214"/>
      <c r="E58" s="29" t="s">
        <v>27</v>
      </c>
    </row>
    <row r="59" spans="1:5" x14ac:dyDescent="0.25">
      <c r="A59" s="3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3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3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3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29">
        <v>2</v>
      </c>
      <c r="B66" s="214" t="s">
        <v>64</v>
      </c>
      <c r="C66" s="214"/>
      <c r="D66" s="214"/>
      <c r="E66" s="2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29">
        <v>3</v>
      </c>
      <c r="B73" s="214" t="s">
        <v>67</v>
      </c>
      <c r="C73" s="214"/>
      <c r="D73" s="214"/>
      <c r="E73" s="29" t="s">
        <v>27</v>
      </c>
    </row>
    <row r="74" spans="1:5" x14ac:dyDescent="0.25">
      <c r="A74" s="3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3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3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3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3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3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29" t="s">
        <v>76</v>
      </c>
      <c r="B85" s="214" t="s">
        <v>77</v>
      </c>
      <c r="C85" s="214"/>
      <c r="D85" s="214"/>
      <c r="E85" s="29" t="s">
        <v>27</v>
      </c>
    </row>
    <row r="86" spans="1:5" x14ac:dyDescent="0.25">
      <c r="A86" s="3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3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3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3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3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3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29" t="s">
        <v>83</v>
      </c>
      <c r="B95" s="214" t="s">
        <v>84</v>
      </c>
      <c r="C95" s="214"/>
      <c r="D95" s="214"/>
      <c r="E95" s="2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29">
        <v>4</v>
      </c>
      <c r="B100" s="214" t="s">
        <v>86</v>
      </c>
      <c r="C100" s="214"/>
      <c r="D100" s="214"/>
      <c r="E100" s="2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30">
        <v>5</v>
      </c>
      <c r="B106" s="223" t="s">
        <v>91</v>
      </c>
      <c r="C106" s="223"/>
      <c r="D106" s="223"/>
      <c r="E106" s="30" t="s">
        <v>27</v>
      </c>
    </row>
    <row r="107" spans="1:5" x14ac:dyDescent="0.25">
      <c r="A107" s="3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3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3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3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30">
        <v>6</v>
      </c>
      <c r="B114" s="223" t="s">
        <v>96</v>
      </c>
      <c r="C114" s="223"/>
      <c r="D114" s="30" t="s">
        <v>46</v>
      </c>
      <c r="E114" s="30" t="s">
        <v>27</v>
      </c>
    </row>
    <row r="115" spans="1:5" x14ac:dyDescent="0.25">
      <c r="A115" s="3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3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3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30" t="s">
        <v>27</v>
      </c>
    </row>
    <row r="125" spans="1:5" x14ac:dyDescent="0.25">
      <c r="A125" s="3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3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3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31" t="s">
        <v>9</v>
      </c>
      <c r="B128" s="216" t="s">
        <v>112</v>
      </c>
      <c r="C128" s="216"/>
      <c r="D128" s="216"/>
      <c r="E128" s="27">
        <f>E103</f>
        <v>0</v>
      </c>
    </row>
    <row r="129" spans="1:7" x14ac:dyDescent="0.25">
      <c r="A129" s="33" t="s">
        <v>10</v>
      </c>
      <c r="B129" s="215" t="s">
        <v>113</v>
      </c>
      <c r="C129" s="215"/>
      <c r="D129" s="215"/>
      <c r="E129" s="25">
        <f>E111</f>
        <v>0</v>
      </c>
    </row>
    <row r="130" spans="1:7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7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7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  <c r="G132" s="26"/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F61E7-B144-4DBA-AFF7-EED3C8342845}">
  <sheetPr>
    <tabColor rgb="FFCCCC00"/>
  </sheetPr>
  <dimension ref="A1:G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02" t="s">
        <v>175</v>
      </c>
    </row>
    <row r="11" spans="1:5" x14ac:dyDescent="0.25">
      <c r="A11" s="5" t="s">
        <v>8</v>
      </c>
      <c r="B11" s="212" t="s">
        <v>14</v>
      </c>
      <c r="C11" s="212"/>
      <c r="D11" s="212"/>
      <c r="E11" s="101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02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9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03">
        <v>1</v>
      </c>
      <c r="B27" s="214" t="s">
        <v>26</v>
      </c>
      <c r="C27" s="214"/>
      <c r="D27" s="214"/>
      <c r="E27" s="103" t="s">
        <v>27</v>
      </c>
    </row>
    <row r="28" spans="1:5" x14ac:dyDescent="0.25">
      <c r="A28" s="100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04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00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04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00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04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00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00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04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03" t="s">
        <v>46</v>
      </c>
      <c r="E46" s="103" t="s">
        <v>27</v>
      </c>
    </row>
    <row r="47" spans="1:5" x14ac:dyDescent="0.25">
      <c r="A47" s="100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04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7" x14ac:dyDescent="0.25">
      <c r="A49" s="100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7" x14ac:dyDescent="0.25">
      <c r="A50" s="104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7" x14ac:dyDescent="0.25">
      <c r="A51" s="100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7" x14ac:dyDescent="0.25">
      <c r="A52" s="104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7" x14ac:dyDescent="0.25">
      <c r="A53" s="100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7" x14ac:dyDescent="0.25">
      <c r="A54" s="104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7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7" x14ac:dyDescent="0.25">
      <c r="A56" s="183"/>
      <c r="B56" s="183"/>
      <c r="C56" s="183"/>
      <c r="D56" s="183"/>
      <c r="E56" s="183"/>
    </row>
    <row r="57" spans="1:7" x14ac:dyDescent="0.25">
      <c r="A57" s="218" t="s">
        <v>56</v>
      </c>
      <c r="B57" s="218"/>
      <c r="C57" s="218"/>
      <c r="D57" s="218"/>
      <c r="E57" s="218"/>
    </row>
    <row r="58" spans="1:7" x14ac:dyDescent="0.25">
      <c r="A58" s="103" t="s">
        <v>57</v>
      </c>
      <c r="B58" s="214" t="s">
        <v>58</v>
      </c>
      <c r="C58" s="214"/>
      <c r="D58" s="214"/>
      <c r="E58" s="103" t="s">
        <v>27</v>
      </c>
    </row>
    <row r="59" spans="1:7" x14ac:dyDescent="0.25">
      <c r="A59" s="100" t="s">
        <v>6</v>
      </c>
      <c r="B59" s="215" t="s">
        <v>59</v>
      </c>
      <c r="C59" s="215"/>
      <c r="D59" s="215"/>
      <c r="E59" s="11">
        <v>0</v>
      </c>
      <c r="G59" s="159"/>
    </row>
    <row r="60" spans="1:7" x14ac:dyDescent="0.25">
      <c r="A60" s="104" t="s">
        <v>7</v>
      </c>
      <c r="B60" s="216" t="s">
        <v>60</v>
      </c>
      <c r="C60" s="216"/>
      <c r="D60" s="216"/>
      <c r="E60" s="12">
        <v>0</v>
      </c>
    </row>
    <row r="61" spans="1:7" x14ac:dyDescent="0.25">
      <c r="A61" s="100" t="s">
        <v>8</v>
      </c>
      <c r="B61" s="215" t="s">
        <v>61</v>
      </c>
      <c r="C61" s="215"/>
      <c r="D61" s="215"/>
      <c r="E61" s="11">
        <v>0</v>
      </c>
    </row>
    <row r="62" spans="1:7" x14ac:dyDescent="0.25">
      <c r="A62" s="104" t="s">
        <v>9</v>
      </c>
      <c r="B62" s="216" t="s">
        <v>160</v>
      </c>
      <c r="C62" s="216"/>
      <c r="D62" s="216"/>
      <c r="E62" s="12">
        <v>0</v>
      </c>
    </row>
    <row r="63" spans="1:7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7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03">
        <v>2</v>
      </c>
      <c r="B66" s="214" t="s">
        <v>64</v>
      </c>
      <c r="C66" s="214"/>
      <c r="D66" s="214"/>
      <c r="E66" s="103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03">
        <v>3</v>
      </c>
      <c r="B73" s="214" t="s">
        <v>67</v>
      </c>
      <c r="C73" s="214"/>
      <c r="D73" s="214"/>
      <c r="E73" s="103" t="s">
        <v>27</v>
      </c>
    </row>
    <row r="74" spans="1:5" x14ac:dyDescent="0.25">
      <c r="A74" s="100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04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00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04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00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04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03" t="s">
        <v>76</v>
      </c>
      <c r="B85" s="214" t="s">
        <v>77</v>
      </c>
      <c r="C85" s="214"/>
      <c r="D85" s="214"/>
      <c r="E85" s="103" t="s">
        <v>27</v>
      </c>
    </row>
    <row r="86" spans="1:5" x14ac:dyDescent="0.25">
      <c r="A86" s="100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04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00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04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00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04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03" t="s">
        <v>83</v>
      </c>
      <c r="B95" s="214" t="s">
        <v>84</v>
      </c>
      <c r="C95" s="214"/>
      <c r="D95" s="214"/>
      <c r="E95" s="103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03">
        <v>4</v>
      </c>
      <c r="B100" s="214" t="s">
        <v>86</v>
      </c>
      <c r="C100" s="214"/>
      <c r="D100" s="214"/>
      <c r="E100" s="103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05">
        <v>5</v>
      </c>
      <c r="B106" s="223" t="s">
        <v>91</v>
      </c>
      <c r="C106" s="223"/>
      <c r="D106" s="223"/>
      <c r="E106" s="105" t="s">
        <v>27</v>
      </c>
    </row>
    <row r="107" spans="1:5" x14ac:dyDescent="0.25">
      <c r="A107" s="100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04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00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04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05">
        <v>6</v>
      </c>
      <c r="B114" s="223" t="s">
        <v>96</v>
      </c>
      <c r="C114" s="223"/>
      <c r="D114" s="105" t="s">
        <v>46</v>
      </c>
      <c r="E114" s="105" t="s">
        <v>27</v>
      </c>
    </row>
    <row r="115" spans="1:5" x14ac:dyDescent="0.25">
      <c r="A115" s="100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04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00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05" t="s">
        <v>27</v>
      </c>
    </row>
    <row r="125" spans="1:5" x14ac:dyDescent="0.25">
      <c r="A125" s="100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04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00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04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00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:E1"/>
    <mergeCell ref="A2:E2"/>
    <mergeCell ref="A3:E3"/>
    <mergeCell ref="A4:E4"/>
    <mergeCell ref="A5:E5"/>
    <mergeCell ref="B6:E6"/>
    <mergeCell ref="A13:E13"/>
    <mergeCell ref="A14:E14"/>
    <mergeCell ref="A15:C15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</mergeCells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747F-11EE-442A-9483-DB2BEB7CD5DD}">
  <sheetPr>
    <tabColor rgb="FF00FFCC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176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2.5228884006393186E-4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2.5000000000000001E-2</v>
      </c>
      <c r="E120" s="12">
        <f>((E35+E70+E80+E103+E111++E115+E116)/((1-(D118+D120))))*D120</f>
        <v>1.728005753862547E-4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1.0281830154501867E-3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1.0281830154501867E-3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6.9120230154501869E-3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B0B1-DFC7-4F8E-B741-BDC774CB7E9F}">
  <sheetPr>
    <tabColor rgb="FF00FFCC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176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2.5228884006393186E-4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2.5000000000000001E-2</v>
      </c>
      <c r="E120" s="12">
        <f>((E35+E70+E80+E103+E111++E115+E116)/((1-(D118+D120))))*D120</f>
        <v>1.728005753862547E-4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1.0281830154501867E-3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1.0281830154501867E-3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6.9120230154501869E-3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EE12-9A28-4240-9DBC-9278248DA23A}">
  <sheetPr>
    <tabColor rgb="FF00FFCC"/>
  </sheetPr>
  <dimension ref="A1:E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176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2.5228884006393186E-4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2.5000000000000001E-2</v>
      </c>
      <c r="E120" s="12">
        <f>((E35+E70+E80+E103+E111++E115+E116)/((1-(D118+D120))))*D120</f>
        <v>1.728005753862547E-4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1.0281830154501867E-3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1.0281830154501867E-3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6.9120230154501869E-3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7FFD8-9B17-4957-A665-BE2467E88A68}">
  <sheetPr>
    <tabColor rgb="FFFF9900"/>
  </sheetPr>
  <dimension ref="A1:E132"/>
  <sheetViews>
    <sheetView showGridLines="0" topLeftCell="A100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177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5F41C-AFCD-45D7-BA0B-B7F97742072D}">
  <sheetPr>
    <tabColor rgb="FFFF9900"/>
  </sheetPr>
  <dimension ref="A1:E132"/>
  <sheetViews>
    <sheetView showGridLines="0" topLeftCell="A97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177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E0202-E97A-4561-AC26-1F0ABB8FB6D0}">
  <sheetPr>
    <tabColor rgb="FFFF9900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177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80696-A7D6-40ED-9AE5-ACAB1D024837}">
  <sheetPr>
    <tabColor rgb="FFCCFF66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0.85546875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178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0186-113F-44CC-9433-B54C542EAAC1}">
  <sheetPr>
    <tabColor rgb="FFCCFF66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178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E82CE-ECF7-429E-8467-B4D2565445B3}">
  <sheetPr>
    <tabColor rgb="FFCCFF66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178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63A15-6386-4144-B323-D09D49A4C27A}">
  <sheetPr>
    <tabColor theme="4" tint="-0.249977111117893"/>
  </sheetPr>
  <dimension ref="A1:R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7109375" customWidth="1"/>
    <col min="2" max="2" width="7.42578125" customWidth="1"/>
    <col min="3" max="3" width="38.5703125" customWidth="1"/>
    <col min="4" max="4" width="21" customWidth="1"/>
    <col min="5" max="5" width="31.85546875" customWidth="1"/>
    <col min="8" max="8" width="13.28515625" bestFit="1" customWidth="1"/>
    <col min="12" max="12" width="9.5703125" bestFit="1" customWidth="1"/>
    <col min="15" max="15" width="12.140625" bestFit="1" customWidth="1"/>
    <col min="16" max="16" width="9.5703125" bestFit="1" customWidth="1"/>
    <col min="17" max="17" width="17.85546875" bestFit="1" customWidth="1"/>
    <col min="18" max="18" width="10.5703125" bestFit="1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3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3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3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3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12" x14ac:dyDescent="0.25">
      <c r="A17" s="191"/>
      <c r="B17" s="191"/>
      <c r="C17" s="191"/>
      <c r="D17" s="191"/>
      <c r="E17" s="191"/>
    </row>
    <row r="18" spans="1:12" x14ac:dyDescent="0.25">
      <c r="A18" s="211" t="s">
        <v>106</v>
      </c>
      <c r="B18" s="211"/>
      <c r="C18" s="211"/>
      <c r="D18" s="211"/>
      <c r="E18" s="211"/>
    </row>
    <row r="19" spans="1:12" x14ac:dyDescent="0.25">
      <c r="A19" s="217" t="s">
        <v>20</v>
      </c>
      <c r="B19" s="217"/>
      <c r="C19" s="217"/>
      <c r="D19" s="217"/>
      <c r="E19" s="217"/>
    </row>
    <row r="20" spans="1:12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12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12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12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12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12" x14ac:dyDescent="0.25">
      <c r="A25" s="183"/>
      <c r="B25" s="183"/>
      <c r="C25" s="183"/>
      <c r="D25" s="183"/>
      <c r="E25" s="183"/>
    </row>
    <row r="26" spans="1:12" x14ac:dyDescent="0.25">
      <c r="A26" s="211" t="s">
        <v>25</v>
      </c>
      <c r="B26" s="211"/>
      <c r="C26" s="211"/>
      <c r="D26" s="211"/>
      <c r="E26" s="211"/>
    </row>
    <row r="27" spans="1:12" x14ac:dyDescent="0.25">
      <c r="A27" s="29">
        <v>1</v>
      </c>
      <c r="B27" s="214" t="s">
        <v>26</v>
      </c>
      <c r="C27" s="214"/>
      <c r="D27" s="214"/>
      <c r="E27" s="29" t="s">
        <v>27</v>
      </c>
    </row>
    <row r="28" spans="1:12" x14ac:dyDescent="0.25">
      <c r="A28" s="33" t="s">
        <v>6</v>
      </c>
      <c r="B28" s="215" t="s">
        <v>29</v>
      </c>
      <c r="C28" s="215"/>
      <c r="D28" s="215"/>
      <c r="E28" s="11">
        <v>0</v>
      </c>
    </row>
    <row r="29" spans="1:12" x14ac:dyDescent="0.25">
      <c r="A29" s="31" t="s">
        <v>7</v>
      </c>
      <c r="B29" s="216" t="s">
        <v>30</v>
      </c>
      <c r="C29" s="216"/>
      <c r="D29" s="216"/>
      <c r="E29" s="12">
        <f>E28*0.3</f>
        <v>0</v>
      </c>
      <c r="K29" s="86"/>
    </row>
    <row r="30" spans="1:12" x14ac:dyDescent="0.25">
      <c r="A30" s="33" t="s">
        <v>8</v>
      </c>
      <c r="B30" s="215" t="s">
        <v>31</v>
      </c>
      <c r="C30" s="215"/>
      <c r="D30" s="215"/>
      <c r="E30" s="11">
        <v>0</v>
      </c>
    </row>
    <row r="31" spans="1:12" x14ac:dyDescent="0.25">
      <c r="A31" s="31" t="s">
        <v>9</v>
      </c>
      <c r="B31" s="216" t="s">
        <v>32</v>
      </c>
      <c r="C31" s="216"/>
      <c r="D31" s="216"/>
      <c r="E31" s="12">
        <f>((E28+E29)*(9/12))*0.2</f>
        <v>0</v>
      </c>
      <c r="K31" s="87"/>
    </row>
    <row r="32" spans="1:12" x14ac:dyDescent="0.25">
      <c r="A32" s="33" t="s">
        <v>10</v>
      </c>
      <c r="B32" s="215" t="s">
        <v>33</v>
      </c>
      <c r="C32" s="215"/>
      <c r="D32" s="215"/>
      <c r="E32" s="11">
        <f>((E28+E29)*0.08)*1.2</f>
        <v>0</v>
      </c>
      <c r="K32" s="87"/>
      <c r="L32" s="88"/>
    </row>
    <row r="33" spans="1:18" x14ac:dyDescent="0.25">
      <c r="A33" s="31" t="s">
        <v>11</v>
      </c>
      <c r="B33" s="216" t="s">
        <v>34</v>
      </c>
      <c r="C33" s="216"/>
      <c r="D33" s="216"/>
      <c r="E33" s="12">
        <v>0</v>
      </c>
    </row>
    <row r="34" spans="1:18" x14ac:dyDescent="0.25">
      <c r="A34" s="33" t="s">
        <v>28</v>
      </c>
      <c r="B34" s="215" t="s">
        <v>35</v>
      </c>
      <c r="C34" s="215"/>
      <c r="D34" s="215"/>
      <c r="E34" s="11">
        <v>0</v>
      </c>
      <c r="M34" s="85"/>
    </row>
    <row r="35" spans="1:18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18" x14ac:dyDescent="0.25">
      <c r="A36" s="183"/>
      <c r="B36" s="183"/>
      <c r="C36" s="183"/>
      <c r="D36" s="183"/>
      <c r="E36" s="183"/>
    </row>
    <row r="37" spans="1:18" x14ac:dyDescent="0.25">
      <c r="A37" s="211" t="s">
        <v>37</v>
      </c>
      <c r="B37" s="211"/>
      <c r="C37" s="211"/>
      <c r="D37" s="211"/>
      <c r="E37" s="211"/>
    </row>
    <row r="38" spans="1:18" x14ac:dyDescent="0.25">
      <c r="A38" s="191"/>
      <c r="B38" s="191"/>
      <c r="C38" s="191"/>
      <c r="D38" s="191"/>
      <c r="E38" s="191"/>
      <c r="O38" s="26"/>
    </row>
    <row r="39" spans="1:18" x14ac:dyDescent="0.25">
      <c r="A39" s="218" t="s">
        <v>38</v>
      </c>
      <c r="B39" s="218"/>
      <c r="C39" s="218"/>
      <c r="D39" s="218"/>
      <c r="E39" s="218"/>
      <c r="O39" s="26"/>
      <c r="P39" s="26"/>
      <c r="Q39" s="26"/>
      <c r="R39" s="26"/>
    </row>
    <row r="40" spans="1:18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18" x14ac:dyDescent="0.25">
      <c r="A41" s="33" t="s">
        <v>6</v>
      </c>
      <c r="B41" s="3" t="s">
        <v>41</v>
      </c>
      <c r="C41" s="3"/>
      <c r="D41" s="3"/>
      <c r="E41" s="25">
        <f>E35/12</f>
        <v>0</v>
      </c>
      <c r="Q41" s="88"/>
    </row>
    <row r="42" spans="1:18" x14ac:dyDescent="0.25">
      <c r="A42" s="31" t="s">
        <v>7</v>
      </c>
      <c r="B42" s="4" t="s">
        <v>42</v>
      </c>
      <c r="C42" s="4"/>
      <c r="D42" s="4"/>
      <c r="E42" s="12">
        <f>(E35/12)+((E35/3)/12)</f>
        <v>0</v>
      </c>
    </row>
    <row r="43" spans="1:18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18" x14ac:dyDescent="0.25">
      <c r="A44" s="183"/>
      <c r="B44" s="183"/>
      <c r="C44" s="183"/>
      <c r="D44" s="183"/>
      <c r="E44" s="183"/>
    </row>
    <row r="45" spans="1:18" x14ac:dyDescent="0.25">
      <c r="A45" s="221" t="s">
        <v>43</v>
      </c>
      <c r="B45" s="221"/>
      <c r="C45" s="221"/>
      <c r="D45" s="221"/>
      <c r="E45" s="221"/>
    </row>
    <row r="46" spans="1:18" x14ac:dyDescent="0.25">
      <c r="A46" s="13" t="s">
        <v>44</v>
      </c>
      <c r="B46" s="214" t="s">
        <v>45</v>
      </c>
      <c r="C46" s="214"/>
      <c r="D46" s="29" t="s">
        <v>46</v>
      </c>
      <c r="E46" s="29" t="s">
        <v>27</v>
      </c>
    </row>
    <row r="47" spans="1:18" x14ac:dyDescent="0.25">
      <c r="A47" s="3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18" x14ac:dyDescent="0.25">
      <c r="A48" s="3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3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3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3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3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3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3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29" t="s">
        <v>57</v>
      </c>
      <c r="B58" s="214" t="s">
        <v>58</v>
      </c>
      <c r="C58" s="214"/>
      <c r="D58" s="214"/>
      <c r="E58" s="29" t="s">
        <v>27</v>
      </c>
    </row>
    <row r="59" spans="1:5" x14ac:dyDescent="0.25">
      <c r="A59" s="3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3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3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3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29">
        <v>2</v>
      </c>
      <c r="B66" s="214" t="s">
        <v>64</v>
      </c>
      <c r="C66" s="214"/>
      <c r="D66" s="214"/>
      <c r="E66" s="2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29">
        <v>3</v>
      </c>
      <c r="B73" s="214" t="s">
        <v>67</v>
      </c>
      <c r="C73" s="214"/>
      <c r="D73" s="214"/>
      <c r="E73" s="29" t="s">
        <v>27</v>
      </c>
    </row>
    <row r="74" spans="1:5" x14ac:dyDescent="0.25">
      <c r="A74" s="3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3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3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3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3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3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29" t="s">
        <v>76</v>
      </c>
      <c r="B85" s="214" t="s">
        <v>77</v>
      </c>
      <c r="C85" s="214"/>
      <c r="D85" s="214"/>
      <c r="E85" s="29" t="s">
        <v>27</v>
      </c>
    </row>
    <row r="86" spans="1:5" x14ac:dyDescent="0.25">
      <c r="A86" s="3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3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3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3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3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3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29" t="s">
        <v>83</v>
      </c>
      <c r="B95" s="214" t="s">
        <v>84</v>
      </c>
      <c r="C95" s="214"/>
      <c r="D95" s="214"/>
      <c r="E95" s="2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29">
        <v>4</v>
      </c>
      <c r="B100" s="214" t="s">
        <v>86</v>
      </c>
      <c r="C100" s="214"/>
      <c r="D100" s="214"/>
      <c r="E100" s="2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30">
        <v>5</v>
      </c>
      <c r="B106" s="223" t="s">
        <v>91</v>
      </c>
      <c r="C106" s="223"/>
      <c r="D106" s="223"/>
      <c r="E106" s="30" t="s">
        <v>27</v>
      </c>
    </row>
    <row r="107" spans="1:5" x14ac:dyDescent="0.25">
      <c r="A107" s="3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3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3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3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30">
        <v>6</v>
      </c>
      <c r="B114" s="223" t="s">
        <v>96</v>
      </c>
      <c r="C114" s="223"/>
      <c r="D114" s="30" t="s">
        <v>46</v>
      </c>
      <c r="E114" s="30" t="s">
        <v>27</v>
      </c>
    </row>
    <row r="115" spans="1:5" x14ac:dyDescent="0.25">
      <c r="A115" s="3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3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3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30" t="s">
        <v>27</v>
      </c>
    </row>
    <row r="125" spans="1:5" x14ac:dyDescent="0.25">
      <c r="A125" s="3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3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3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31" t="s">
        <v>9</v>
      </c>
      <c r="B128" s="216" t="s">
        <v>112</v>
      </c>
      <c r="C128" s="216"/>
      <c r="D128" s="216"/>
      <c r="E128" s="27">
        <f>E103</f>
        <v>0</v>
      </c>
    </row>
    <row r="129" spans="1:8" x14ac:dyDescent="0.25">
      <c r="A129" s="33" t="s">
        <v>10</v>
      </c>
      <c r="B129" s="215" t="s">
        <v>113</v>
      </c>
      <c r="C129" s="215"/>
      <c r="D129" s="215"/>
      <c r="E129" s="25">
        <f>E111</f>
        <v>0</v>
      </c>
    </row>
    <row r="130" spans="1:8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8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8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  <c r="H132" s="26"/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13702-B942-474F-BC1C-1751D4F78F4A}">
  <sheetPr>
    <tabColor rgb="FFFF7C80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1.8554687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179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787DF-E72A-4F0C-A38F-44841B67DCCF}">
  <sheetPr>
    <tabColor rgb="FFFF7C80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179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EFEB7-0D7B-40FE-B00D-6FA1FA029002}">
  <sheetPr>
    <tabColor rgb="FFFF7C80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179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A31D4-9D80-433F-8B7E-C362D176AB3E}">
  <sheetPr>
    <tabColor rgb="FFFFFF99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180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641E3-096A-41EE-8A95-12A0811AA52C}">
  <sheetPr>
    <tabColor rgb="FFFFFF99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180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6940B-00A3-43CD-9E41-82008B6AE697}">
  <sheetPr>
    <tabColor rgb="FFFFFF99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180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EC5C5-C2CA-44B1-9F13-1E5701B2F83B}">
  <sheetPr>
    <tabColor rgb="FF00CC00"/>
  </sheetPr>
  <dimension ref="A1:E132"/>
  <sheetViews>
    <sheetView showGridLines="0" topLeftCell="A97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181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A8D90-FBD6-48F8-AF65-EF66431BBEB4}">
  <sheetPr>
    <tabColor rgb="FF00CC00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181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215C7-40D1-4481-900F-5D0C6EBB1F43}">
  <sheetPr>
    <tabColor rgb="FF00CC00"/>
  </sheetPr>
  <dimension ref="A1:E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181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DD752-F843-41E4-BAFF-E5ECB93D9BAC}">
  <sheetPr>
    <tabColor rgb="FFCCFFFF"/>
  </sheetPr>
  <dimension ref="A1:G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570312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182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7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7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7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7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7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7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7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7" x14ac:dyDescent="0.25">
      <c r="A56" s="183"/>
      <c r="B56" s="183"/>
      <c r="C56" s="183"/>
      <c r="D56" s="183"/>
      <c r="E56" s="183"/>
    </row>
    <row r="57" spans="1:7" x14ac:dyDescent="0.25">
      <c r="A57" s="218" t="s">
        <v>56</v>
      </c>
      <c r="B57" s="218"/>
      <c r="C57" s="218"/>
      <c r="D57" s="218"/>
      <c r="E57" s="218"/>
    </row>
    <row r="58" spans="1:7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7" x14ac:dyDescent="0.25">
      <c r="A59" s="147" t="s">
        <v>6</v>
      </c>
      <c r="B59" s="215" t="s">
        <v>59</v>
      </c>
      <c r="C59" s="215"/>
      <c r="D59" s="215"/>
      <c r="E59" s="11">
        <v>0</v>
      </c>
      <c r="G59" s="159"/>
    </row>
    <row r="60" spans="1:7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7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7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7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7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41ED5-CFEA-4DDA-96A9-04E63AC4FE54}">
  <sheetPr>
    <tabColor theme="4" tint="0.39997558519241921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02426-51E3-4F6E-AEC1-67C6FB3EC662}">
  <sheetPr>
    <tabColor rgb="FFCCFFFF"/>
  </sheetPr>
  <dimension ref="A1:G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182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7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7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7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7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7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7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7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7" x14ac:dyDescent="0.25">
      <c r="A56" s="183"/>
      <c r="B56" s="183"/>
      <c r="C56" s="183"/>
      <c r="D56" s="183"/>
      <c r="E56" s="183"/>
    </row>
    <row r="57" spans="1:7" x14ac:dyDescent="0.25">
      <c r="A57" s="218" t="s">
        <v>56</v>
      </c>
      <c r="B57" s="218"/>
      <c r="C57" s="218"/>
      <c r="D57" s="218"/>
      <c r="E57" s="218"/>
    </row>
    <row r="58" spans="1:7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7" x14ac:dyDescent="0.25">
      <c r="A59" s="147" t="s">
        <v>6</v>
      </c>
      <c r="B59" s="215" t="s">
        <v>59</v>
      </c>
      <c r="C59" s="215"/>
      <c r="D59" s="215"/>
      <c r="E59" s="11">
        <v>0</v>
      </c>
      <c r="G59" s="159"/>
    </row>
    <row r="60" spans="1:7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7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7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7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7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E30B4-0D22-4150-9F13-B0157205C60D}">
  <sheetPr>
    <tabColor rgb="FFCCFFFF"/>
  </sheetPr>
  <dimension ref="A1:G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182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7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7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7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7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7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7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7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7" x14ac:dyDescent="0.25">
      <c r="A56" s="183"/>
      <c r="B56" s="183"/>
      <c r="C56" s="183"/>
      <c r="D56" s="183"/>
      <c r="E56" s="183"/>
    </row>
    <row r="57" spans="1:7" x14ac:dyDescent="0.25">
      <c r="A57" s="218" t="s">
        <v>56</v>
      </c>
      <c r="B57" s="218"/>
      <c r="C57" s="218"/>
      <c r="D57" s="218"/>
      <c r="E57" s="218"/>
    </row>
    <row r="58" spans="1:7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7" x14ac:dyDescent="0.25">
      <c r="A59" s="147" t="s">
        <v>6</v>
      </c>
      <c r="B59" s="215" t="s">
        <v>59</v>
      </c>
      <c r="C59" s="215"/>
      <c r="D59" s="215"/>
      <c r="E59" s="11">
        <v>0</v>
      </c>
      <c r="G59" s="159"/>
    </row>
    <row r="60" spans="1:7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7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7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7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7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2.5919329655172416E-4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0.05</v>
      </c>
      <c r="E120" s="12">
        <f>((E35+E70+E80+E103+E111++E115+E116)/((1-(D118+D120))))*D120</f>
        <v>3.5505931034482771E-4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1.217346206896552E-3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1.217346206896552E-3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7.1011862068965526E-3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B750E-0AB9-4B5E-901D-21E42DF05944}">
  <sheetPr>
    <tabColor rgb="FFFF5050"/>
  </sheetPr>
  <dimension ref="A1:E132"/>
  <sheetViews>
    <sheetView showGridLines="0" topLeftCell="A103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182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91F20-CC7B-4E10-B9FD-91E0CD7CA95A}">
  <sheetPr>
    <tabColor rgb="FFFF5050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183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04630-D5CA-4C83-9C8D-D705BB3F9892}">
  <sheetPr>
    <tabColor rgb="FFFF5050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183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F0D7B-42FC-4077-B54C-36CEF145C548}">
  <sheetPr>
    <tabColor rgb="FF666699"/>
  </sheetPr>
  <dimension ref="A1:E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184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96" t="s">
        <v>169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784FA-1AA7-4BB9-9534-BBB86A2C5C49}">
  <sheetPr>
    <tabColor rgb="FF666699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184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147" t="s">
        <v>156</v>
      </c>
      <c r="E16" s="147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D2654-B79D-4890-80EE-D787D807F59B}">
  <sheetPr>
    <tabColor rgb="FF666699"/>
  </sheetPr>
  <dimension ref="A1:E132"/>
  <sheetViews>
    <sheetView showGridLines="0" topLeftCell="A115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149" t="s">
        <v>183</v>
      </c>
    </row>
    <row r="11" spans="1:5" x14ac:dyDescent="0.25">
      <c r="A11" s="5" t="s">
        <v>8</v>
      </c>
      <c r="B11" s="212" t="s">
        <v>14</v>
      </c>
      <c r="C11" s="212"/>
      <c r="D11" s="212"/>
      <c r="E11" s="148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149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150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144">
        <v>1</v>
      </c>
      <c r="B27" s="214" t="s">
        <v>26</v>
      </c>
      <c r="C27" s="214"/>
      <c r="D27" s="214"/>
      <c r="E27" s="144" t="s">
        <v>27</v>
      </c>
    </row>
    <row r="28" spans="1:5" x14ac:dyDescent="0.25">
      <c r="A28" s="147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146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147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146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147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146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147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147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146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144" t="s">
        <v>46</v>
      </c>
      <c r="E46" s="144" t="s">
        <v>27</v>
      </c>
    </row>
    <row r="47" spans="1:5" x14ac:dyDescent="0.25">
      <c r="A47" s="147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146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147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146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147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146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147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146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144" t="s">
        <v>57</v>
      </c>
      <c r="B58" s="214" t="s">
        <v>58</v>
      </c>
      <c r="C58" s="214"/>
      <c r="D58" s="214"/>
      <c r="E58" s="144" t="s">
        <v>27</v>
      </c>
    </row>
    <row r="59" spans="1:5" x14ac:dyDescent="0.25">
      <c r="A59" s="147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146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147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146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144">
        <v>2</v>
      </c>
      <c r="B66" s="214" t="s">
        <v>64</v>
      </c>
      <c r="C66" s="214"/>
      <c r="D66" s="214"/>
      <c r="E66" s="144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144">
        <v>3</v>
      </c>
      <c r="B73" s="214" t="s">
        <v>67</v>
      </c>
      <c r="C73" s="214"/>
      <c r="D73" s="214"/>
      <c r="E73" s="144" t="s">
        <v>27</v>
      </c>
    </row>
    <row r="74" spans="1:5" x14ac:dyDescent="0.25">
      <c r="A74" s="147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146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147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146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147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146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144" t="s">
        <v>76</v>
      </c>
      <c r="B85" s="214" t="s">
        <v>77</v>
      </c>
      <c r="C85" s="214"/>
      <c r="D85" s="214"/>
      <c r="E85" s="144" t="s">
        <v>27</v>
      </c>
    </row>
    <row r="86" spans="1:5" x14ac:dyDescent="0.25">
      <c r="A86" s="147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146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147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146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147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146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144" t="s">
        <v>83</v>
      </c>
      <c r="B95" s="214" t="s">
        <v>84</v>
      </c>
      <c r="C95" s="214"/>
      <c r="D95" s="214"/>
      <c r="E95" s="144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144">
        <v>4</v>
      </c>
      <c r="B100" s="214" t="s">
        <v>86</v>
      </c>
      <c r="C100" s="214"/>
      <c r="D100" s="214"/>
      <c r="E100" s="144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145">
        <v>5</v>
      </c>
      <c r="B106" s="223" t="s">
        <v>91</v>
      </c>
      <c r="C106" s="223"/>
      <c r="D106" s="223"/>
      <c r="E106" s="145" t="s">
        <v>27</v>
      </c>
    </row>
    <row r="107" spans="1:5" x14ac:dyDescent="0.25">
      <c r="A107" s="147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146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147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146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145">
        <v>6</v>
      </c>
      <c r="B114" s="223" t="s">
        <v>96</v>
      </c>
      <c r="C114" s="223"/>
      <c r="D114" s="145" t="s">
        <v>46</v>
      </c>
      <c r="E114" s="145" t="s">
        <v>27</v>
      </c>
    </row>
    <row r="115" spans="1:5" x14ac:dyDescent="0.25">
      <c r="A115" s="147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146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147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2.5364014611676486E-4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0.03</v>
      </c>
      <c r="E120" s="12">
        <f>((E35+E70+E80+E103+E111++E115+E116)/((1-(D118+D120))))*D120</f>
        <v>2.0847135297268347E-4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1.0652050990894483E-3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145" t="s">
        <v>27</v>
      </c>
    </row>
    <row r="125" spans="1:5" x14ac:dyDescent="0.25">
      <c r="A125" s="147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146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147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146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147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1.0652050990894483E-3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6.9490450990894485E-3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061CD-E8B2-47EF-8C77-5170FD55A758}">
  <sheetPr>
    <tabColor theme="0" tint="-0.14999847407452621"/>
  </sheetPr>
  <dimension ref="A1:H64"/>
  <sheetViews>
    <sheetView showGridLines="0" zoomScaleNormal="100" workbookViewId="0">
      <pane xSplit="7" ySplit="2" topLeftCell="H48" activePane="bottomRight" state="frozen"/>
      <selection pane="topRight" activeCell="H1" sqref="H1"/>
      <selection pane="bottomLeft" activeCell="A3" sqref="A3"/>
      <selection pane="bottomRight" activeCell="G61" sqref="G61"/>
    </sheetView>
  </sheetViews>
  <sheetFormatPr defaultRowHeight="15" x14ac:dyDescent="0.25"/>
  <cols>
    <col min="2" max="2" width="19.42578125" customWidth="1"/>
    <col min="3" max="7" width="17.42578125" customWidth="1"/>
  </cols>
  <sheetData>
    <row r="1" spans="1:8" x14ac:dyDescent="0.25">
      <c r="A1" s="211" t="s">
        <v>117</v>
      </c>
      <c r="B1" s="211"/>
      <c r="C1" s="211"/>
      <c r="D1" s="211"/>
      <c r="E1" s="211"/>
      <c r="F1" s="211"/>
      <c r="G1" s="211"/>
    </row>
    <row r="2" spans="1:8" ht="45" x14ac:dyDescent="0.25">
      <c r="A2" s="244" t="s">
        <v>118</v>
      </c>
      <c r="B2" s="244"/>
      <c r="C2" s="21" t="s">
        <v>121</v>
      </c>
      <c r="D2" s="22" t="s">
        <v>122</v>
      </c>
      <c r="E2" s="21" t="s">
        <v>123</v>
      </c>
      <c r="F2" s="22" t="s">
        <v>124</v>
      </c>
      <c r="G2" s="22" t="s">
        <v>125</v>
      </c>
    </row>
    <row r="3" spans="1:8" ht="30" x14ac:dyDescent="0.25">
      <c r="A3" s="3" t="s">
        <v>119</v>
      </c>
      <c r="B3" s="153" t="s">
        <v>185</v>
      </c>
      <c r="C3" s="25">
        <f>'SR.SP - 44h desarm LÍDER diu'!E132</f>
        <v>6.8753933227344993E-3</v>
      </c>
      <c r="D3" s="3">
        <v>1</v>
      </c>
      <c r="E3" s="25">
        <f>C3*D3</f>
        <v>6.8753933227344993E-3</v>
      </c>
      <c r="F3" s="3">
        <v>1</v>
      </c>
      <c r="G3" s="25">
        <f>E3*F3</f>
        <v>6.8753933227344993E-3</v>
      </c>
      <c r="H3" s="159"/>
    </row>
    <row r="4" spans="1:8" ht="30" x14ac:dyDescent="0.25">
      <c r="A4" s="4" t="s">
        <v>120</v>
      </c>
      <c r="B4" s="151" t="s">
        <v>186</v>
      </c>
      <c r="C4" s="27">
        <f>'SR.SP - 44h desarmado diurno'!E132</f>
        <v>6.8753933227344993E-3</v>
      </c>
      <c r="D4" s="4">
        <v>1</v>
      </c>
      <c r="E4" s="27">
        <f>C4*D4</f>
        <v>6.8753933227344993E-3</v>
      </c>
      <c r="F4" s="4">
        <v>7</v>
      </c>
      <c r="G4" s="27">
        <f>E4*F4</f>
        <v>4.8127753259141495E-2</v>
      </c>
      <c r="H4" s="159"/>
    </row>
    <row r="5" spans="1:8" ht="30" x14ac:dyDescent="0.25">
      <c r="A5" s="3" t="s">
        <v>132</v>
      </c>
      <c r="B5" s="153" t="s">
        <v>187</v>
      </c>
      <c r="C5" s="25">
        <f>'SR.SP - 12x36 diurno'!E132</f>
        <v>6.8753933227344993E-3</v>
      </c>
      <c r="D5" s="3">
        <v>2</v>
      </c>
      <c r="E5" s="25">
        <f>C5*D5</f>
        <v>1.3750786645468999E-2</v>
      </c>
      <c r="F5" s="3">
        <v>7</v>
      </c>
      <c r="G5" s="25">
        <f>E5*F5</f>
        <v>9.6255506518282991E-2</v>
      </c>
      <c r="H5" s="159"/>
    </row>
    <row r="6" spans="1:8" ht="30" x14ac:dyDescent="0.25">
      <c r="A6" s="4" t="s">
        <v>133</v>
      </c>
      <c r="B6" s="152" t="s">
        <v>188</v>
      </c>
      <c r="C6" s="27">
        <f>'SR.SP - 12x36 noturno'!E132</f>
        <v>6.8753933227344993E-3</v>
      </c>
      <c r="D6" s="4">
        <v>2</v>
      </c>
      <c r="E6" s="27">
        <f t="shared" ref="E6:E9" si="0">C6*D6</f>
        <v>1.3750786645468999E-2</v>
      </c>
      <c r="F6" s="4">
        <v>7</v>
      </c>
      <c r="G6" s="27">
        <f t="shared" ref="G6:G9" si="1">E6*F6</f>
        <v>9.6255506518282991E-2</v>
      </c>
      <c r="H6" s="159"/>
    </row>
    <row r="7" spans="1:8" ht="45" x14ac:dyDescent="0.25">
      <c r="A7" s="3" t="s">
        <v>134</v>
      </c>
      <c r="B7" s="153" t="s">
        <v>189</v>
      </c>
      <c r="C7" s="25">
        <f>'CAB.SP 12x36 MOTORIZADO diurn'!E132</f>
        <v>6.8753933227344993E-3</v>
      </c>
      <c r="D7" s="3">
        <v>2</v>
      </c>
      <c r="E7" s="25">
        <f t="shared" si="0"/>
        <v>1.3750786645468999E-2</v>
      </c>
      <c r="F7" s="3">
        <v>1</v>
      </c>
      <c r="G7" s="25">
        <f t="shared" si="1"/>
        <v>1.3750786645468999E-2</v>
      </c>
      <c r="H7" s="159"/>
    </row>
    <row r="8" spans="1:8" ht="45" x14ac:dyDescent="0.25">
      <c r="A8" s="4" t="s">
        <v>190</v>
      </c>
      <c r="B8" s="152" t="s">
        <v>191</v>
      </c>
      <c r="C8" s="27">
        <f>'CAB.SP 12x36 MOTORIZADO notu'!E132</f>
        <v>6.8753933227344993E-3</v>
      </c>
      <c r="D8" s="4">
        <v>2</v>
      </c>
      <c r="E8" s="27">
        <f t="shared" si="0"/>
        <v>1.3750786645468999E-2</v>
      </c>
      <c r="F8" s="4">
        <v>1</v>
      </c>
      <c r="G8" s="27">
        <f t="shared" si="1"/>
        <v>1.3750786645468999E-2</v>
      </c>
    </row>
    <row r="9" spans="1:8" ht="30" x14ac:dyDescent="0.25">
      <c r="A9" s="3" t="s">
        <v>196</v>
      </c>
      <c r="B9" s="153" t="s">
        <v>192</v>
      </c>
      <c r="C9" s="25">
        <f>'Araçatuba 44h armado'!E132</f>
        <v>6.8753933227344993E-3</v>
      </c>
      <c r="D9" s="3">
        <v>1</v>
      </c>
      <c r="E9" s="25">
        <f t="shared" si="0"/>
        <v>6.8753933227344993E-3</v>
      </c>
      <c r="F9" s="3">
        <v>1</v>
      </c>
      <c r="G9" s="25">
        <f t="shared" si="1"/>
        <v>6.8753933227344993E-3</v>
      </c>
    </row>
    <row r="10" spans="1:8" ht="30" x14ac:dyDescent="0.25">
      <c r="A10" s="4" t="s">
        <v>197</v>
      </c>
      <c r="B10" s="152" t="s">
        <v>193</v>
      </c>
      <c r="C10" s="27">
        <f>'Araçatuba 12x36 diurno'!E132</f>
        <v>6.8753933227344993E-3</v>
      </c>
      <c r="D10" s="4">
        <v>2</v>
      </c>
      <c r="E10" s="27">
        <f t="shared" ref="E10:E17" si="2">C10*D10</f>
        <v>1.3750786645468999E-2</v>
      </c>
      <c r="F10" s="4">
        <v>1</v>
      </c>
      <c r="G10" s="27">
        <f t="shared" ref="G10:G17" si="3">E10*F10</f>
        <v>1.3750786645468999E-2</v>
      </c>
    </row>
    <row r="11" spans="1:8" ht="30" x14ac:dyDescent="0.25">
      <c r="A11" s="3" t="s">
        <v>198</v>
      </c>
      <c r="B11" s="153" t="s">
        <v>194</v>
      </c>
      <c r="C11" s="25">
        <f>'Araçatuba 12x36 noturno'!E132</f>
        <v>6.8753933227344993E-3</v>
      </c>
      <c r="D11" s="3">
        <v>2</v>
      </c>
      <c r="E11" s="25">
        <f t="shared" si="2"/>
        <v>1.3750786645468999E-2</v>
      </c>
      <c r="F11" s="3">
        <v>1</v>
      </c>
      <c r="G11" s="25">
        <f t="shared" si="3"/>
        <v>1.3750786645468999E-2</v>
      </c>
    </row>
    <row r="12" spans="1:8" ht="30" x14ac:dyDescent="0.25">
      <c r="A12" s="4" t="s">
        <v>199</v>
      </c>
      <c r="B12" s="154" t="s">
        <v>195</v>
      </c>
      <c r="C12" s="27">
        <f>'Araraquara 44h armado'!E132</f>
        <v>6.9490450990894485E-3</v>
      </c>
      <c r="D12" s="4">
        <v>1</v>
      </c>
      <c r="E12" s="27">
        <f t="shared" si="2"/>
        <v>6.9490450990894485E-3</v>
      </c>
      <c r="F12" s="4">
        <v>1</v>
      </c>
      <c r="G12" s="27">
        <f t="shared" si="3"/>
        <v>6.9490450990894485E-3</v>
      </c>
    </row>
    <row r="13" spans="1:8" ht="30" x14ac:dyDescent="0.25">
      <c r="A13" s="3" t="s">
        <v>200</v>
      </c>
      <c r="B13" s="155" t="s">
        <v>201</v>
      </c>
      <c r="C13" s="25">
        <f>'Araraquara 12x36 diurno'!E132</f>
        <v>6.9490450990894485E-3</v>
      </c>
      <c r="D13" s="3">
        <v>2</v>
      </c>
      <c r="E13" s="25">
        <f t="shared" si="2"/>
        <v>1.3898090198178897E-2</v>
      </c>
      <c r="F13" s="3">
        <v>1</v>
      </c>
      <c r="G13" s="25">
        <f t="shared" si="3"/>
        <v>1.3898090198178897E-2</v>
      </c>
    </row>
    <row r="14" spans="1:8" ht="30" x14ac:dyDescent="0.25">
      <c r="A14" s="4" t="s">
        <v>202</v>
      </c>
      <c r="B14" s="154" t="s">
        <v>203</v>
      </c>
      <c r="C14" s="27">
        <f>'Araraquara 12x36 noturno'!E132</f>
        <v>6.9490450990894485E-3</v>
      </c>
      <c r="D14" s="4">
        <v>2</v>
      </c>
      <c r="E14" s="27">
        <f t="shared" si="2"/>
        <v>1.3898090198178897E-2</v>
      </c>
      <c r="F14" s="4">
        <v>1</v>
      </c>
      <c r="G14" s="27">
        <f t="shared" si="3"/>
        <v>1.3898090198178897E-2</v>
      </c>
    </row>
    <row r="15" spans="1:8" ht="30" x14ac:dyDescent="0.25">
      <c r="A15" s="3" t="s">
        <v>204</v>
      </c>
      <c r="B15" s="155" t="s">
        <v>205</v>
      </c>
      <c r="C15" s="25">
        <f>'Bauru 44h armado'!E132</f>
        <v>6.8753933227344993E-3</v>
      </c>
      <c r="D15" s="3">
        <v>1</v>
      </c>
      <c r="E15" s="25">
        <f t="shared" si="2"/>
        <v>6.8753933227344993E-3</v>
      </c>
      <c r="F15" s="3">
        <v>1</v>
      </c>
      <c r="G15" s="25">
        <f t="shared" si="3"/>
        <v>6.8753933227344993E-3</v>
      </c>
    </row>
    <row r="16" spans="1:8" ht="30" x14ac:dyDescent="0.25">
      <c r="A16" s="4" t="s">
        <v>206</v>
      </c>
      <c r="B16" s="154" t="s">
        <v>207</v>
      </c>
      <c r="C16" s="27">
        <f>'Bauru 12x36 diurno'!E132</f>
        <v>6.8753933227344993E-3</v>
      </c>
      <c r="D16" s="4">
        <v>2</v>
      </c>
      <c r="E16" s="27">
        <f t="shared" si="2"/>
        <v>1.3750786645468999E-2</v>
      </c>
      <c r="F16" s="4">
        <v>1</v>
      </c>
      <c r="G16" s="27">
        <f t="shared" si="3"/>
        <v>1.3750786645468999E-2</v>
      </c>
    </row>
    <row r="17" spans="1:7" ht="30" x14ac:dyDescent="0.25">
      <c r="A17" s="3" t="s">
        <v>208</v>
      </c>
      <c r="B17" s="155" t="s">
        <v>209</v>
      </c>
      <c r="C17" s="25">
        <f>'Bauru 12x36 noturno'!E132</f>
        <v>6.8753933227344993E-3</v>
      </c>
      <c r="D17" s="3">
        <v>2</v>
      </c>
      <c r="E17" s="25">
        <f t="shared" si="2"/>
        <v>1.3750786645468999E-2</v>
      </c>
      <c r="F17" s="3">
        <v>2</v>
      </c>
      <c r="G17" s="25">
        <f t="shared" si="3"/>
        <v>2.7501573290937997E-2</v>
      </c>
    </row>
    <row r="18" spans="1:7" ht="30" x14ac:dyDescent="0.25">
      <c r="A18" s="4" t="s">
        <v>210</v>
      </c>
      <c r="B18" s="154" t="s">
        <v>211</v>
      </c>
      <c r="C18" s="27">
        <f>'Campinas 44h armado'!E132</f>
        <v>7.1011862068965526E-3</v>
      </c>
      <c r="D18" s="4">
        <v>1</v>
      </c>
      <c r="E18" s="27">
        <f t="shared" ref="E18:E41" si="4">C18*D18</f>
        <v>7.1011862068965526E-3</v>
      </c>
      <c r="F18" s="4">
        <v>1</v>
      </c>
      <c r="G18" s="27">
        <f t="shared" ref="G18:G41" si="5">E18*F18</f>
        <v>7.1011862068965526E-3</v>
      </c>
    </row>
    <row r="19" spans="1:7" ht="30" x14ac:dyDescent="0.25">
      <c r="A19" s="3" t="s">
        <v>212</v>
      </c>
      <c r="B19" s="155" t="s">
        <v>213</v>
      </c>
      <c r="C19" s="25">
        <f>'Campinas 12x36 diurno'!E132</f>
        <v>7.1011862068965526E-3</v>
      </c>
      <c r="D19" s="3">
        <v>2</v>
      </c>
      <c r="E19" s="25">
        <f t="shared" si="4"/>
        <v>1.4202372413793105E-2</v>
      </c>
      <c r="F19" s="3">
        <v>2</v>
      </c>
      <c r="G19" s="25">
        <f t="shared" si="5"/>
        <v>2.840474482758621E-2</v>
      </c>
    </row>
    <row r="20" spans="1:7" ht="30" x14ac:dyDescent="0.25">
      <c r="A20" s="4" t="s">
        <v>214</v>
      </c>
      <c r="B20" s="154" t="s">
        <v>215</v>
      </c>
      <c r="C20" s="27">
        <f>'Campinas 12x36 noturno'!E132</f>
        <v>7.1011862068965526E-3</v>
      </c>
      <c r="D20" s="4">
        <v>2</v>
      </c>
      <c r="E20" s="27">
        <f t="shared" si="4"/>
        <v>1.4202372413793105E-2</v>
      </c>
      <c r="F20" s="4">
        <v>2</v>
      </c>
      <c r="G20" s="27">
        <f t="shared" si="5"/>
        <v>2.840474482758621E-2</v>
      </c>
    </row>
    <row r="21" spans="1:7" ht="30" x14ac:dyDescent="0.25">
      <c r="A21" s="3" t="s">
        <v>216</v>
      </c>
      <c r="B21" s="155" t="s">
        <v>217</v>
      </c>
      <c r="C21" s="25">
        <f>'Cruzeiro 44h armado'!E132</f>
        <v>6.9490450990894485E-3</v>
      </c>
      <c r="D21" s="3">
        <v>1</v>
      </c>
      <c r="E21" s="25">
        <f t="shared" si="4"/>
        <v>6.9490450990894485E-3</v>
      </c>
      <c r="F21" s="3">
        <v>1</v>
      </c>
      <c r="G21" s="25">
        <f t="shared" si="5"/>
        <v>6.9490450990894485E-3</v>
      </c>
    </row>
    <row r="22" spans="1:7" ht="30" x14ac:dyDescent="0.25">
      <c r="A22" s="4" t="s">
        <v>218</v>
      </c>
      <c r="B22" s="154" t="s">
        <v>219</v>
      </c>
      <c r="C22" s="27">
        <f>'Cruzeiro 12x36 diurno'!E132</f>
        <v>6.9490450990894485E-3</v>
      </c>
      <c r="D22" s="4">
        <v>2</v>
      </c>
      <c r="E22" s="27">
        <f t="shared" si="4"/>
        <v>1.3898090198178897E-2</v>
      </c>
      <c r="F22" s="4">
        <v>1</v>
      </c>
      <c r="G22" s="27">
        <f t="shared" si="5"/>
        <v>1.3898090198178897E-2</v>
      </c>
    </row>
    <row r="23" spans="1:7" ht="30" x14ac:dyDescent="0.25">
      <c r="A23" s="3" t="s">
        <v>220</v>
      </c>
      <c r="B23" s="155" t="s">
        <v>221</v>
      </c>
      <c r="C23" s="25">
        <f>'Cruzeiro 12x36 notunro'!E132</f>
        <v>6.9490450990894485E-3</v>
      </c>
      <c r="D23" s="3">
        <v>2</v>
      </c>
      <c r="E23" s="25">
        <f t="shared" si="4"/>
        <v>1.3898090198178897E-2</v>
      </c>
      <c r="F23" s="3">
        <v>1</v>
      </c>
      <c r="G23" s="25">
        <f t="shared" si="5"/>
        <v>1.3898090198178897E-2</v>
      </c>
    </row>
    <row r="24" spans="1:7" ht="30" x14ac:dyDescent="0.25">
      <c r="A24" s="4" t="s">
        <v>222</v>
      </c>
      <c r="B24" s="154" t="s">
        <v>223</v>
      </c>
      <c r="C24" s="27">
        <f>'Jales 44h armado'!E132</f>
        <v>6.9490450990894485E-3</v>
      </c>
      <c r="D24" s="4">
        <v>1</v>
      </c>
      <c r="E24" s="27">
        <f t="shared" si="4"/>
        <v>6.9490450990894485E-3</v>
      </c>
      <c r="F24" s="4">
        <v>2</v>
      </c>
      <c r="G24" s="27">
        <f t="shared" si="5"/>
        <v>1.3898090198178897E-2</v>
      </c>
    </row>
    <row r="25" spans="1:7" ht="30" x14ac:dyDescent="0.25">
      <c r="A25" s="3" t="s">
        <v>224</v>
      </c>
      <c r="B25" s="155" t="s">
        <v>225</v>
      </c>
      <c r="C25" s="25">
        <f>'Jales 12x36 diurno'!E132</f>
        <v>6.9490450990894485E-3</v>
      </c>
      <c r="D25" s="3">
        <v>2</v>
      </c>
      <c r="E25" s="25">
        <f t="shared" si="4"/>
        <v>1.3898090198178897E-2</v>
      </c>
      <c r="F25" s="3">
        <v>1</v>
      </c>
      <c r="G25" s="25">
        <f t="shared" si="5"/>
        <v>1.3898090198178897E-2</v>
      </c>
    </row>
    <row r="26" spans="1:7" ht="30" x14ac:dyDescent="0.25">
      <c r="A26" s="4" t="s">
        <v>226</v>
      </c>
      <c r="B26" s="154" t="s">
        <v>227</v>
      </c>
      <c r="C26" s="27">
        <f>'Jales 12x36 noturno'!E132</f>
        <v>6.9490450990894485E-3</v>
      </c>
      <c r="D26" s="4">
        <v>2</v>
      </c>
      <c r="E26" s="27">
        <f t="shared" si="4"/>
        <v>1.3898090198178897E-2</v>
      </c>
      <c r="F26" s="4">
        <v>2</v>
      </c>
      <c r="G26" s="27">
        <f t="shared" si="5"/>
        <v>2.7796180396357794E-2</v>
      </c>
    </row>
    <row r="27" spans="1:7" ht="30" x14ac:dyDescent="0.25">
      <c r="A27" s="3" t="s">
        <v>228</v>
      </c>
      <c r="B27" s="155" t="s">
        <v>229</v>
      </c>
      <c r="C27" s="25">
        <f>'Marília 44h armado'!E132</f>
        <v>6.9120230154501869E-3</v>
      </c>
      <c r="D27" s="3">
        <v>1</v>
      </c>
      <c r="E27" s="25">
        <f t="shared" si="4"/>
        <v>6.9120230154501869E-3</v>
      </c>
      <c r="F27" s="3">
        <v>1</v>
      </c>
      <c r="G27" s="25">
        <f t="shared" si="5"/>
        <v>6.9120230154501869E-3</v>
      </c>
    </row>
    <row r="28" spans="1:7" ht="30" x14ac:dyDescent="0.25">
      <c r="A28" s="4" t="s">
        <v>230</v>
      </c>
      <c r="B28" s="154" t="s">
        <v>231</v>
      </c>
      <c r="C28" s="27">
        <f>'Marília 12x36 diurno'!E132</f>
        <v>6.9120230154501869E-3</v>
      </c>
      <c r="D28" s="4">
        <v>2</v>
      </c>
      <c r="E28" s="27">
        <f t="shared" si="4"/>
        <v>1.3824046030900374E-2</v>
      </c>
      <c r="F28" s="4">
        <v>2</v>
      </c>
      <c r="G28" s="27">
        <f t="shared" si="5"/>
        <v>2.7648092061800748E-2</v>
      </c>
    </row>
    <row r="29" spans="1:7" ht="30" x14ac:dyDescent="0.25">
      <c r="A29" s="3" t="s">
        <v>232</v>
      </c>
      <c r="B29" s="155" t="s">
        <v>233</v>
      </c>
      <c r="C29" s="25">
        <f>'Marília 12x36 noturno'!E132</f>
        <v>6.9120230154501869E-3</v>
      </c>
      <c r="D29" s="3">
        <v>2</v>
      </c>
      <c r="E29" s="25">
        <f t="shared" si="4"/>
        <v>1.3824046030900374E-2</v>
      </c>
      <c r="F29" s="3">
        <v>2</v>
      </c>
      <c r="G29" s="25">
        <f t="shared" si="5"/>
        <v>2.7648092061800748E-2</v>
      </c>
    </row>
    <row r="30" spans="1:7" ht="30" x14ac:dyDescent="0.25">
      <c r="A30" s="4" t="s">
        <v>214</v>
      </c>
      <c r="B30" s="154" t="s">
        <v>234</v>
      </c>
      <c r="C30" s="27">
        <f>'Piracicaba 44h armado'!E132</f>
        <v>7.1011862068965526E-3</v>
      </c>
      <c r="D30" s="4">
        <v>1</v>
      </c>
      <c r="E30" s="27">
        <f t="shared" si="4"/>
        <v>7.1011862068965526E-3</v>
      </c>
      <c r="F30" s="4">
        <v>1</v>
      </c>
      <c r="G30" s="27">
        <f t="shared" si="5"/>
        <v>7.1011862068965526E-3</v>
      </c>
    </row>
    <row r="31" spans="1:7" ht="30" x14ac:dyDescent="0.25">
      <c r="A31" s="3" t="s">
        <v>235</v>
      </c>
      <c r="B31" s="155" t="s">
        <v>236</v>
      </c>
      <c r="C31" s="25">
        <f>'Piracicaba 12x36 diurno'!E132</f>
        <v>7.1011862068965526E-3</v>
      </c>
      <c r="D31" s="3">
        <v>2</v>
      </c>
      <c r="E31" s="25">
        <f t="shared" si="4"/>
        <v>1.4202372413793105E-2</v>
      </c>
      <c r="F31" s="3">
        <v>2</v>
      </c>
      <c r="G31" s="25">
        <f t="shared" si="5"/>
        <v>2.840474482758621E-2</v>
      </c>
    </row>
    <row r="32" spans="1:7" ht="30" x14ac:dyDescent="0.25">
      <c r="A32" s="4" t="s">
        <v>237</v>
      </c>
      <c r="B32" s="154" t="s">
        <v>238</v>
      </c>
      <c r="C32" s="27">
        <f>'Piracicaba 12x36 noturno'!E132</f>
        <v>7.1011862068965526E-3</v>
      </c>
      <c r="D32" s="4">
        <v>2</v>
      </c>
      <c r="E32" s="27">
        <f t="shared" si="4"/>
        <v>1.4202372413793105E-2</v>
      </c>
      <c r="F32" s="4">
        <v>2</v>
      </c>
      <c r="G32" s="27">
        <f t="shared" si="5"/>
        <v>2.840474482758621E-2</v>
      </c>
    </row>
    <row r="33" spans="1:7" ht="45" x14ac:dyDescent="0.25">
      <c r="A33" s="3" t="s">
        <v>239</v>
      </c>
      <c r="B33" s="155" t="s">
        <v>241</v>
      </c>
      <c r="C33" s="25">
        <f>'Presidente Prudente 44h armado'!E132</f>
        <v>7.1011862068965526E-3</v>
      </c>
      <c r="D33" s="3">
        <v>1</v>
      </c>
      <c r="E33" s="25">
        <f t="shared" si="4"/>
        <v>7.1011862068965526E-3</v>
      </c>
      <c r="F33" s="3">
        <v>1</v>
      </c>
      <c r="G33" s="25">
        <f t="shared" si="5"/>
        <v>7.1011862068965526E-3</v>
      </c>
    </row>
    <row r="34" spans="1:7" ht="45" x14ac:dyDescent="0.25">
      <c r="A34" s="4" t="s">
        <v>242</v>
      </c>
      <c r="B34" s="154" t="s">
        <v>243</v>
      </c>
      <c r="C34" s="27">
        <f>'Presidente Prudente 12x36 diurn'!E132</f>
        <v>7.1011862068965526E-3</v>
      </c>
      <c r="D34" s="4">
        <v>2</v>
      </c>
      <c r="E34" s="27">
        <f t="shared" si="4"/>
        <v>1.4202372413793105E-2</v>
      </c>
      <c r="F34" s="4">
        <v>2</v>
      </c>
      <c r="G34" s="27">
        <f t="shared" si="5"/>
        <v>2.840474482758621E-2</v>
      </c>
    </row>
    <row r="35" spans="1:7" ht="45" x14ac:dyDescent="0.25">
      <c r="A35" s="3" t="s">
        <v>244</v>
      </c>
      <c r="B35" s="155" t="s">
        <v>245</v>
      </c>
      <c r="C35" s="25">
        <f>'Presidente Prudente 12x36 notur'!E132</f>
        <v>7.1011862068965526E-3</v>
      </c>
      <c r="D35" s="3">
        <v>2</v>
      </c>
      <c r="E35" s="25">
        <f t="shared" si="4"/>
        <v>1.4202372413793105E-2</v>
      </c>
      <c r="F35" s="3">
        <v>2</v>
      </c>
      <c r="G35" s="25">
        <f t="shared" si="5"/>
        <v>2.840474482758621E-2</v>
      </c>
    </row>
    <row r="36" spans="1:7" ht="45" x14ac:dyDescent="0.25">
      <c r="A36" s="4" t="s">
        <v>246</v>
      </c>
      <c r="B36" s="154" t="s">
        <v>240</v>
      </c>
      <c r="C36" s="27">
        <f>'Ribeirão Preto 44h armado'!E132</f>
        <v>6.9490450990894485E-3</v>
      </c>
      <c r="D36" s="4">
        <v>1</v>
      </c>
      <c r="E36" s="27">
        <f t="shared" si="4"/>
        <v>6.9490450990894485E-3</v>
      </c>
      <c r="F36" s="4">
        <v>1</v>
      </c>
      <c r="G36" s="27">
        <f t="shared" si="5"/>
        <v>6.9490450990894485E-3</v>
      </c>
    </row>
    <row r="37" spans="1:7" ht="45" x14ac:dyDescent="0.25">
      <c r="A37" s="3" t="s">
        <v>247</v>
      </c>
      <c r="B37" s="155" t="s">
        <v>248</v>
      </c>
      <c r="C37" s="25">
        <f>'Ribeirão Preto 12x36 diurno'!E132</f>
        <v>6.9490450990894485E-3</v>
      </c>
      <c r="D37" s="3">
        <v>2</v>
      </c>
      <c r="E37" s="25">
        <f t="shared" si="4"/>
        <v>1.3898090198178897E-2</v>
      </c>
      <c r="F37" s="3">
        <v>2</v>
      </c>
      <c r="G37" s="25">
        <f t="shared" si="5"/>
        <v>2.7796180396357794E-2</v>
      </c>
    </row>
    <row r="38" spans="1:7" ht="45" x14ac:dyDescent="0.25">
      <c r="A38" s="4" t="s">
        <v>249</v>
      </c>
      <c r="B38" s="154" t="s">
        <v>250</v>
      </c>
      <c r="C38" s="27">
        <f>'Ribeirão Preto 12x36 noturno'!E132</f>
        <v>6.9490450990894485E-3</v>
      </c>
      <c r="D38" s="4">
        <v>2</v>
      </c>
      <c r="E38" s="27">
        <f t="shared" si="4"/>
        <v>1.3898090198178897E-2</v>
      </c>
      <c r="F38" s="4">
        <v>2</v>
      </c>
      <c r="G38" s="27">
        <f t="shared" si="5"/>
        <v>2.7796180396357794E-2</v>
      </c>
    </row>
    <row r="39" spans="1:7" ht="45" x14ac:dyDescent="0.25">
      <c r="A39" s="3" t="s">
        <v>251</v>
      </c>
      <c r="B39" s="155" t="s">
        <v>252</v>
      </c>
      <c r="C39" s="25">
        <f>'S. José Campos 44h armado'!E132</f>
        <v>7.1011862068965526E-3</v>
      </c>
      <c r="D39" s="3">
        <v>1</v>
      </c>
      <c r="E39" s="25">
        <f t="shared" si="4"/>
        <v>7.1011862068965526E-3</v>
      </c>
      <c r="F39" s="3">
        <v>1</v>
      </c>
      <c r="G39" s="25">
        <f t="shared" si="5"/>
        <v>7.1011862068965526E-3</v>
      </c>
    </row>
    <row r="40" spans="1:7" ht="45" x14ac:dyDescent="0.25">
      <c r="A40" s="4" t="s">
        <v>253</v>
      </c>
      <c r="B40" s="154" t="s">
        <v>254</v>
      </c>
      <c r="C40" s="27">
        <f>'S. José dos Campos 12x36 diurno'!E132</f>
        <v>7.1011862068965526E-3</v>
      </c>
      <c r="D40" s="4">
        <v>2</v>
      </c>
      <c r="E40" s="27">
        <f t="shared" si="4"/>
        <v>1.4202372413793105E-2</v>
      </c>
      <c r="F40" s="4">
        <v>2</v>
      </c>
      <c r="G40" s="27">
        <f t="shared" si="5"/>
        <v>2.840474482758621E-2</v>
      </c>
    </row>
    <row r="41" spans="1:7" ht="45" x14ac:dyDescent="0.25">
      <c r="A41" s="3" t="s">
        <v>255</v>
      </c>
      <c r="B41" s="155" t="s">
        <v>256</v>
      </c>
      <c r="C41" s="25">
        <f>'S. José dos Campos 12x36 noturn'!E132</f>
        <v>7.1011862068965526E-3</v>
      </c>
      <c r="D41" s="3">
        <v>2</v>
      </c>
      <c r="E41" s="25">
        <f t="shared" si="4"/>
        <v>1.4202372413793105E-2</v>
      </c>
      <c r="F41" s="3">
        <v>1</v>
      </c>
      <c r="G41" s="25">
        <f t="shared" si="5"/>
        <v>1.4202372413793105E-2</v>
      </c>
    </row>
    <row r="42" spans="1:7" ht="45" x14ac:dyDescent="0.25">
      <c r="A42" s="4" t="s">
        <v>257</v>
      </c>
      <c r="B42" s="154" t="s">
        <v>258</v>
      </c>
      <c r="C42" s="27">
        <f>'S.José do Rio Preto 44h arm '!E132</f>
        <v>6.9490450990894485E-3</v>
      </c>
      <c r="D42" s="4">
        <v>1</v>
      </c>
      <c r="E42" s="27">
        <f t="shared" ref="E42:E49" si="6">C42*D42</f>
        <v>6.9490450990894485E-3</v>
      </c>
      <c r="F42" s="4">
        <v>1</v>
      </c>
      <c r="G42" s="27">
        <f t="shared" ref="G42:G53" si="7">E42*F42</f>
        <v>6.9490450990894485E-3</v>
      </c>
    </row>
    <row r="43" spans="1:7" ht="45" x14ac:dyDescent="0.25">
      <c r="A43" s="3" t="s">
        <v>259</v>
      </c>
      <c r="B43" s="155" t="s">
        <v>260</v>
      </c>
      <c r="C43" s="25">
        <f>'S.José Rio Preto 12x36 diurn'!E132</f>
        <v>6.9490450990894485E-3</v>
      </c>
      <c r="D43" s="3">
        <v>2</v>
      </c>
      <c r="E43" s="25">
        <f t="shared" si="6"/>
        <v>1.3898090198178897E-2</v>
      </c>
      <c r="F43" s="3">
        <v>2</v>
      </c>
      <c r="G43" s="25">
        <f t="shared" si="7"/>
        <v>2.7796180396357794E-2</v>
      </c>
    </row>
    <row r="44" spans="1:7" ht="45" x14ac:dyDescent="0.25">
      <c r="A44" s="4" t="s">
        <v>261</v>
      </c>
      <c r="B44" s="154" t="s">
        <v>262</v>
      </c>
      <c r="C44" s="27">
        <f>'S.José do Rio Preto 12x36 notur'!E132</f>
        <v>6.9490450990894485E-3</v>
      </c>
      <c r="D44" s="4">
        <v>2</v>
      </c>
      <c r="E44" s="27">
        <f t="shared" si="6"/>
        <v>1.3898090198178897E-2</v>
      </c>
      <c r="F44" s="4">
        <v>4</v>
      </c>
      <c r="G44" s="27">
        <f t="shared" si="7"/>
        <v>5.5592360792715588E-2</v>
      </c>
    </row>
    <row r="45" spans="1:7" s="159" customFormat="1" ht="45" x14ac:dyDescent="0.25">
      <c r="A45" s="3" t="s">
        <v>263</v>
      </c>
      <c r="B45" s="157" t="s">
        <v>265</v>
      </c>
      <c r="C45" s="25">
        <f>'São Sebastião 44h armado'!E132</f>
        <v>7.1011862068965526E-3</v>
      </c>
      <c r="D45" s="160">
        <v>1</v>
      </c>
      <c r="E45" s="25">
        <f t="shared" si="6"/>
        <v>7.1011862068965526E-3</v>
      </c>
      <c r="F45" s="3">
        <v>1</v>
      </c>
      <c r="G45" s="25">
        <f t="shared" si="7"/>
        <v>7.1011862068965526E-3</v>
      </c>
    </row>
    <row r="46" spans="1:7" s="159" customFormat="1" ht="45" x14ac:dyDescent="0.25">
      <c r="A46" s="4" t="s">
        <v>264</v>
      </c>
      <c r="B46" s="156" t="s">
        <v>266</v>
      </c>
      <c r="C46" s="27">
        <f>'São Sebastião 12x36 diurno'!E132</f>
        <v>7.1011862068965526E-3</v>
      </c>
      <c r="D46" s="4">
        <v>2</v>
      </c>
      <c r="E46" s="27">
        <f t="shared" si="6"/>
        <v>1.4202372413793105E-2</v>
      </c>
      <c r="F46" s="4">
        <v>1</v>
      </c>
      <c r="G46" s="27">
        <f t="shared" si="7"/>
        <v>1.4202372413793105E-2</v>
      </c>
    </row>
    <row r="47" spans="1:7" s="159" customFormat="1" ht="30" x14ac:dyDescent="0.25">
      <c r="A47" s="3" t="s">
        <v>267</v>
      </c>
      <c r="B47" s="157" t="s">
        <v>268</v>
      </c>
      <c r="C47" s="25">
        <f>'São Sebastião 12x36 noturno'!E132</f>
        <v>7.1011862068965526E-3</v>
      </c>
      <c r="D47" s="3">
        <v>2</v>
      </c>
      <c r="E47" s="25">
        <f t="shared" si="6"/>
        <v>1.4202372413793105E-2</v>
      </c>
      <c r="F47" s="3">
        <v>1</v>
      </c>
      <c r="G47" s="25">
        <f t="shared" si="7"/>
        <v>1.4202372413793105E-2</v>
      </c>
    </row>
    <row r="48" spans="1:7" s="159" customFormat="1" ht="30" x14ac:dyDescent="0.25">
      <c r="A48" s="4" t="s">
        <v>269</v>
      </c>
      <c r="B48" s="156" t="s">
        <v>270</v>
      </c>
      <c r="C48" s="27">
        <f>'Sorocaba 44h armada'!E132</f>
        <v>6.8753933227344993E-3</v>
      </c>
      <c r="D48" s="4">
        <v>1</v>
      </c>
      <c r="E48" s="27">
        <f t="shared" si="6"/>
        <v>6.8753933227344993E-3</v>
      </c>
      <c r="F48" s="4">
        <v>1</v>
      </c>
      <c r="G48" s="27">
        <f t="shared" si="7"/>
        <v>6.8753933227344993E-3</v>
      </c>
    </row>
    <row r="49" spans="1:7" s="159" customFormat="1" ht="30" x14ac:dyDescent="0.25">
      <c r="A49" s="3" t="s">
        <v>271</v>
      </c>
      <c r="B49" s="157" t="s">
        <v>272</v>
      </c>
      <c r="C49" s="25">
        <f>'Sorocaba 12x36 diurno'!E132</f>
        <v>6.8753933227344993E-3</v>
      </c>
      <c r="D49" s="3">
        <v>2</v>
      </c>
      <c r="E49" s="25">
        <f t="shared" si="6"/>
        <v>1.3750786645468999E-2</v>
      </c>
      <c r="F49" s="3">
        <v>2</v>
      </c>
      <c r="G49" s="25">
        <f t="shared" si="7"/>
        <v>2.7501573290937997E-2</v>
      </c>
    </row>
    <row r="50" spans="1:7" ht="30" x14ac:dyDescent="0.25">
      <c r="A50" s="18" t="s">
        <v>273</v>
      </c>
      <c r="B50" s="164" t="s">
        <v>274</v>
      </c>
      <c r="C50" s="165">
        <f>'Sorocaba 12x36 noturno'!E132</f>
        <v>6.8753933227344993E-3</v>
      </c>
      <c r="D50" s="18">
        <v>2</v>
      </c>
      <c r="E50" s="165">
        <f>D50*C50</f>
        <v>1.3750786645468999E-2</v>
      </c>
      <c r="F50" s="18">
        <v>2</v>
      </c>
      <c r="G50" s="165">
        <f t="shared" si="7"/>
        <v>2.7501573290937997E-2</v>
      </c>
    </row>
    <row r="51" spans="1:7" ht="30" x14ac:dyDescent="0.25">
      <c r="A51" s="16" t="s">
        <v>275</v>
      </c>
      <c r="B51" s="166" t="s">
        <v>276</v>
      </c>
      <c r="C51" s="167">
        <f>'Santos 44h armado'!E132</f>
        <v>6.9490450990894485E-3</v>
      </c>
      <c r="D51" s="16">
        <v>1</v>
      </c>
      <c r="E51" s="167">
        <f>C51*D51</f>
        <v>6.9490450990894485E-3</v>
      </c>
      <c r="F51" s="16">
        <v>1</v>
      </c>
      <c r="G51" s="167">
        <f t="shared" si="7"/>
        <v>6.9490450990894485E-3</v>
      </c>
    </row>
    <row r="52" spans="1:7" ht="30" x14ac:dyDescent="0.25">
      <c r="A52" s="18" t="s">
        <v>277</v>
      </c>
      <c r="B52" s="164" t="s">
        <v>278</v>
      </c>
      <c r="C52" s="165">
        <f>'Santos 12x36 diurno'!E132</f>
        <v>6.9490450990894485E-3</v>
      </c>
      <c r="D52" s="18">
        <v>2</v>
      </c>
      <c r="E52" s="165">
        <f>C52*D52</f>
        <v>1.3898090198178897E-2</v>
      </c>
      <c r="F52" s="18">
        <v>2</v>
      </c>
      <c r="G52" s="165">
        <f t="shared" si="7"/>
        <v>2.7796180396357794E-2</v>
      </c>
    </row>
    <row r="53" spans="1:7" ht="30" x14ac:dyDescent="0.25">
      <c r="A53" s="16" t="s">
        <v>279</v>
      </c>
      <c r="B53" s="166" t="s">
        <v>280</v>
      </c>
      <c r="C53" s="167">
        <f>'Santos 12x36 noturno'!E132</f>
        <v>6.9490450990894485E-3</v>
      </c>
      <c r="D53" s="16">
        <v>2</v>
      </c>
      <c r="E53" s="167">
        <f>D53*C53</f>
        <v>1.3898090198178897E-2</v>
      </c>
      <c r="F53" s="16">
        <v>4</v>
      </c>
      <c r="G53" s="167">
        <f t="shared" si="7"/>
        <v>5.5592360792715588E-2</v>
      </c>
    </row>
    <row r="54" spans="1:7" x14ac:dyDescent="0.25">
      <c r="A54" s="161"/>
      <c r="B54" s="162"/>
      <c r="C54" s="163"/>
      <c r="D54" s="161"/>
      <c r="E54" s="163"/>
      <c r="F54" s="161"/>
      <c r="G54" s="163"/>
    </row>
    <row r="55" spans="1:7" x14ac:dyDescent="0.25">
      <c r="A55" s="161"/>
      <c r="B55" s="161"/>
      <c r="C55" s="161"/>
      <c r="D55" s="161"/>
      <c r="E55" s="161"/>
      <c r="F55" s="161"/>
      <c r="G55" s="161"/>
    </row>
    <row r="56" spans="1:7" x14ac:dyDescent="0.25">
      <c r="A56" s="161"/>
      <c r="B56" s="161"/>
      <c r="C56" s="161"/>
      <c r="D56" s="161"/>
      <c r="E56" s="161"/>
      <c r="F56" s="161"/>
      <c r="G56" s="161"/>
    </row>
    <row r="57" spans="1:7" x14ac:dyDescent="0.25">
      <c r="A57" s="211" t="s">
        <v>126</v>
      </c>
      <c r="B57" s="211"/>
      <c r="C57" s="211"/>
      <c r="D57" s="211"/>
      <c r="E57" s="211"/>
      <c r="F57" s="211"/>
      <c r="G57" s="211"/>
    </row>
    <row r="58" spans="1:7" x14ac:dyDescent="0.25">
      <c r="A58" s="1"/>
      <c r="B58" s="223" t="s">
        <v>127</v>
      </c>
      <c r="C58" s="223"/>
      <c r="D58" s="223"/>
      <c r="E58" s="223"/>
      <c r="F58" s="223"/>
      <c r="G58" s="1" t="s">
        <v>128</v>
      </c>
    </row>
    <row r="59" spans="1:7" x14ac:dyDescent="0.25">
      <c r="A59" s="9" t="s">
        <v>6</v>
      </c>
      <c r="B59" s="215" t="s">
        <v>129</v>
      </c>
      <c r="C59" s="215"/>
      <c r="D59" s="215"/>
      <c r="E59" s="215"/>
      <c r="F59" s="215"/>
      <c r="G59" s="25">
        <f>SUM(E3:E53)</f>
        <v>0.59244595629071073</v>
      </c>
    </row>
    <row r="60" spans="1:7" x14ac:dyDescent="0.25">
      <c r="A60" s="10" t="s">
        <v>7</v>
      </c>
      <c r="B60" s="216" t="s">
        <v>130</v>
      </c>
      <c r="C60" s="216"/>
      <c r="D60" s="216"/>
      <c r="E60" s="216"/>
      <c r="F60" s="216"/>
      <c r="G60" s="27">
        <f>SUM(G3:G53)</f>
        <v>1.1268528521465626</v>
      </c>
    </row>
    <row r="61" spans="1:7" x14ac:dyDescent="0.25">
      <c r="A61" s="9" t="s">
        <v>8</v>
      </c>
      <c r="B61" s="215" t="s">
        <v>131</v>
      </c>
      <c r="C61" s="215"/>
      <c r="D61" s="215"/>
      <c r="E61" s="215"/>
      <c r="F61" s="215"/>
      <c r="G61" s="25">
        <f>G60*12</f>
        <v>13.522234225758751</v>
      </c>
    </row>
    <row r="62" spans="1:7" x14ac:dyDescent="0.25">
      <c r="A62" s="183"/>
      <c r="B62" s="183"/>
      <c r="C62" s="183"/>
      <c r="D62" s="183"/>
      <c r="E62" s="183"/>
      <c r="F62" s="183"/>
      <c r="G62" s="183"/>
    </row>
    <row r="63" spans="1:7" x14ac:dyDescent="0.25">
      <c r="A63" s="183"/>
      <c r="B63" s="183"/>
      <c r="C63" s="183"/>
      <c r="D63" s="183"/>
      <c r="E63" s="183"/>
      <c r="F63" s="183"/>
      <c r="G63" s="183"/>
    </row>
    <row r="64" spans="1:7" x14ac:dyDescent="0.25">
      <c r="A64" s="183"/>
      <c r="B64" s="183"/>
      <c r="C64" s="183"/>
      <c r="D64" s="183"/>
      <c r="E64" s="183"/>
      <c r="F64" s="183"/>
      <c r="G64" s="183"/>
    </row>
  </sheetData>
  <mergeCells count="8">
    <mergeCell ref="B60:F60"/>
    <mergeCell ref="B61:F61"/>
    <mergeCell ref="A62:G64"/>
    <mergeCell ref="A1:G1"/>
    <mergeCell ref="A2:B2"/>
    <mergeCell ref="A57:G57"/>
    <mergeCell ref="B58:F58"/>
    <mergeCell ref="B59:F5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4DCCA-01CE-4262-AED4-A66AE7747DFA}">
  <sheetPr>
    <tabColor rgb="FFFFFFFF"/>
  </sheetPr>
  <dimension ref="A1:E15"/>
  <sheetViews>
    <sheetView showGridLines="0" workbookViewId="0">
      <selection sqref="A1:E3"/>
    </sheetView>
  </sheetViews>
  <sheetFormatPr defaultRowHeight="15" x14ac:dyDescent="0.25"/>
  <cols>
    <col min="1" max="1" width="19" bestFit="1" customWidth="1"/>
    <col min="2" max="2" width="31" customWidth="1"/>
    <col min="3" max="4" width="32.85546875" customWidth="1"/>
    <col min="5" max="5" width="29.85546875" customWidth="1"/>
  </cols>
  <sheetData>
    <row r="1" spans="1:5" x14ac:dyDescent="0.25">
      <c r="A1" s="247" t="s">
        <v>295</v>
      </c>
      <c r="B1" s="247"/>
      <c r="C1" s="247"/>
      <c r="D1" s="247"/>
      <c r="E1" s="247"/>
    </row>
    <row r="2" spans="1:5" x14ac:dyDescent="0.25">
      <c r="A2" s="247" t="s">
        <v>135</v>
      </c>
      <c r="B2" s="247"/>
      <c r="C2" s="168" t="s">
        <v>146</v>
      </c>
      <c r="D2" s="168" t="s">
        <v>283</v>
      </c>
      <c r="E2" s="168" t="s">
        <v>294</v>
      </c>
    </row>
    <row r="3" spans="1:5" x14ac:dyDescent="0.25">
      <c r="A3" s="182" t="s">
        <v>136</v>
      </c>
      <c r="B3" s="182"/>
      <c r="C3" s="47">
        <v>2</v>
      </c>
      <c r="D3" s="158" t="s">
        <v>284</v>
      </c>
      <c r="E3" s="48"/>
    </row>
    <row r="4" spans="1:5" x14ac:dyDescent="0.25">
      <c r="A4" s="245" t="s">
        <v>287</v>
      </c>
      <c r="B4" s="245"/>
      <c r="C4" s="170">
        <v>2</v>
      </c>
      <c r="D4" s="170" t="s">
        <v>284</v>
      </c>
      <c r="E4" s="171"/>
    </row>
    <row r="5" spans="1:5" x14ac:dyDescent="0.25">
      <c r="A5" s="182" t="s">
        <v>288</v>
      </c>
      <c r="B5" s="182"/>
      <c r="C5" s="47">
        <v>1</v>
      </c>
      <c r="D5" s="158" t="s">
        <v>285</v>
      </c>
      <c r="E5" s="48"/>
    </row>
    <row r="6" spans="1:5" x14ac:dyDescent="0.25">
      <c r="A6" s="245" t="s">
        <v>281</v>
      </c>
      <c r="B6" s="245"/>
      <c r="C6" s="170">
        <v>1</v>
      </c>
      <c r="D6" s="170" t="s">
        <v>284</v>
      </c>
      <c r="E6" s="171"/>
    </row>
    <row r="7" spans="1:5" x14ac:dyDescent="0.25">
      <c r="A7" s="182" t="s">
        <v>147</v>
      </c>
      <c r="B7" s="182"/>
      <c r="C7" s="47">
        <v>1</v>
      </c>
      <c r="D7" s="158" t="s">
        <v>284</v>
      </c>
      <c r="E7" s="48"/>
    </row>
    <row r="8" spans="1:5" x14ac:dyDescent="0.25">
      <c r="A8" s="245" t="s">
        <v>148</v>
      </c>
      <c r="B8" s="245"/>
      <c r="C8" s="170">
        <v>1</v>
      </c>
      <c r="D8" s="170" t="s">
        <v>284</v>
      </c>
      <c r="E8" s="171"/>
    </row>
    <row r="9" spans="1:5" x14ac:dyDescent="0.25">
      <c r="A9" s="182" t="s">
        <v>149</v>
      </c>
      <c r="B9" s="182"/>
      <c r="C9" s="47">
        <v>1</v>
      </c>
      <c r="D9" s="158" t="s">
        <v>284</v>
      </c>
      <c r="E9" s="48"/>
    </row>
    <row r="10" spans="1:5" x14ac:dyDescent="0.25">
      <c r="A10" s="245" t="s">
        <v>150</v>
      </c>
      <c r="B10" s="245"/>
      <c r="C10" s="170">
        <v>1</v>
      </c>
      <c r="D10" s="170" t="s">
        <v>284</v>
      </c>
      <c r="E10" s="171"/>
    </row>
    <row r="11" spans="1:5" x14ac:dyDescent="0.25">
      <c r="A11" s="246" t="s">
        <v>282</v>
      </c>
      <c r="B11" s="246"/>
      <c r="C11" s="158">
        <v>1</v>
      </c>
      <c r="D11" s="158" t="s">
        <v>285</v>
      </c>
      <c r="E11" s="48"/>
    </row>
    <row r="12" spans="1:5" x14ac:dyDescent="0.25">
      <c r="A12" s="245" t="s">
        <v>286</v>
      </c>
      <c r="B12" s="245"/>
      <c r="C12" s="170">
        <v>1</v>
      </c>
      <c r="D12" s="170" t="s">
        <v>284</v>
      </c>
      <c r="E12" s="171"/>
    </row>
    <row r="13" spans="1:5" x14ac:dyDescent="0.25">
      <c r="A13" s="159"/>
    </row>
    <row r="14" spans="1:5" x14ac:dyDescent="0.25">
      <c r="A14" s="159"/>
    </row>
    <row r="15" spans="1:5" ht="26.25" customHeight="1" x14ac:dyDescent="0.25"/>
  </sheetData>
  <mergeCells count="12">
    <mergeCell ref="A2:B2"/>
    <mergeCell ref="A3:B3"/>
    <mergeCell ref="A4:B4"/>
    <mergeCell ref="A1:E1"/>
    <mergeCell ref="A10:B10"/>
    <mergeCell ref="A11:B11"/>
    <mergeCell ref="A12:B12"/>
    <mergeCell ref="A5:B5"/>
    <mergeCell ref="A6:B6"/>
    <mergeCell ref="A7:B7"/>
    <mergeCell ref="A8:B8"/>
    <mergeCell ref="A9:B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37C00-1AF6-4947-AB77-369D8C0814E6}">
  <sheetPr>
    <tabColor theme="4" tint="0.39997558519241921"/>
  </sheetPr>
  <dimension ref="A1:E132"/>
  <sheetViews>
    <sheetView showGridLines="0" topLeftCell="A100" workbookViewId="0">
      <selection activeCell="E121" sqref="E121"/>
    </sheetView>
  </sheetViews>
  <sheetFormatPr defaultRowHeight="15" x14ac:dyDescent="0.25"/>
  <cols>
    <col min="1" max="1" width="7.42578125" customWidth="1"/>
    <col min="2" max="2" width="8.14062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3" t="s">
        <v>156</v>
      </c>
      <c r="E16" s="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164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f>((E28+E29)*(9/12))*0.2</f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f>((E28+E29)*0.08)*1.2</f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8CBA1-F280-4FD1-B007-B25F544DF59D}">
  <sheetPr>
    <tabColor rgb="FFFFFFFF"/>
  </sheetPr>
  <dimension ref="A1:D17"/>
  <sheetViews>
    <sheetView showGridLines="0" workbookViewId="0">
      <selection sqref="A1:D1"/>
    </sheetView>
  </sheetViews>
  <sheetFormatPr defaultRowHeight="15" x14ac:dyDescent="0.25"/>
  <cols>
    <col min="1" max="1" width="34.42578125" bestFit="1" customWidth="1"/>
    <col min="2" max="2" width="19.85546875" customWidth="1"/>
    <col min="3" max="3" width="24.85546875" bestFit="1" customWidth="1"/>
    <col min="4" max="4" width="17.28515625" bestFit="1" customWidth="1"/>
  </cols>
  <sheetData>
    <row r="1" spans="1:4" x14ac:dyDescent="0.25">
      <c r="A1" s="247" t="s">
        <v>296</v>
      </c>
      <c r="B1" s="247"/>
      <c r="C1" s="247"/>
      <c r="D1" s="247"/>
    </row>
    <row r="2" spans="1:4" x14ac:dyDescent="0.25">
      <c r="A2" s="168" t="s">
        <v>135</v>
      </c>
      <c r="B2" s="168" t="s">
        <v>294</v>
      </c>
      <c r="C2" s="168" t="s">
        <v>162</v>
      </c>
      <c r="D2" s="168" t="s">
        <v>161</v>
      </c>
    </row>
    <row r="3" spans="1:4" x14ac:dyDescent="0.25">
      <c r="A3" s="24" t="s">
        <v>151</v>
      </c>
      <c r="B3" s="48">
        <v>0</v>
      </c>
      <c r="C3" s="23">
        <v>60</v>
      </c>
      <c r="D3" s="49" t="e">
        <f>(#REF!/C3)/4</f>
        <v>#REF!</v>
      </c>
    </row>
    <row r="4" spans="1:4" x14ac:dyDescent="0.25">
      <c r="A4" s="24" t="s">
        <v>152</v>
      </c>
      <c r="B4" s="48">
        <v>0</v>
      </c>
      <c r="C4" s="23">
        <v>12</v>
      </c>
      <c r="D4" s="49" t="e">
        <f>(#REF!/C4)/4</f>
        <v>#REF!</v>
      </c>
    </row>
    <row r="5" spans="1:4" x14ac:dyDescent="0.25">
      <c r="A5" s="24" t="s">
        <v>137</v>
      </c>
      <c r="B5" s="48">
        <v>0</v>
      </c>
      <c r="C5" s="23">
        <v>60</v>
      </c>
      <c r="D5" s="49" t="e">
        <f>#REF!/C5</f>
        <v>#REF!</v>
      </c>
    </row>
    <row r="6" spans="1:4" x14ac:dyDescent="0.25">
      <c r="A6" s="24" t="s">
        <v>138</v>
      </c>
      <c r="B6" s="48">
        <v>0</v>
      </c>
      <c r="C6" s="23">
        <v>60</v>
      </c>
      <c r="D6" s="49" t="e">
        <f>(#REF!/C6)/4</f>
        <v>#REF!</v>
      </c>
    </row>
    <row r="7" spans="1:4" x14ac:dyDescent="0.25">
      <c r="A7" s="24" t="s">
        <v>139</v>
      </c>
      <c r="B7" s="48">
        <v>0</v>
      </c>
      <c r="C7" s="23">
        <v>60</v>
      </c>
      <c r="D7" s="49" t="e">
        <f>#REF!/C7</f>
        <v>#REF!</v>
      </c>
    </row>
    <row r="8" spans="1:4" x14ac:dyDescent="0.25">
      <c r="A8" s="24" t="s">
        <v>140</v>
      </c>
      <c r="B8" s="48">
        <v>0</v>
      </c>
      <c r="C8" s="23">
        <v>60</v>
      </c>
      <c r="D8" s="49" t="e">
        <f>#REF!/C8</f>
        <v>#REF!</v>
      </c>
    </row>
    <row r="9" spans="1:4" x14ac:dyDescent="0.25">
      <c r="A9" s="24" t="s">
        <v>141</v>
      </c>
      <c r="B9" s="48">
        <v>0</v>
      </c>
      <c r="C9" s="23">
        <v>60</v>
      </c>
      <c r="D9" s="49" t="e">
        <f>#REF!/C9</f>
        <v>#REF!</v>
      </c>
    </row>
    <row r="10" spans="1:4" x14ac:dyDescent="0.25">
      <c r="A10" s="24" t="s">
        <v>142</v>
      </c>
      <c r="B10" s="48">
        <v>0</v>
      </c>
      <c r="C10" s="23">
        <v>60</v>
      </c>
      <c r="D10" s="49" t="e">
        <f>#REF!/C10</f>
        <v>#REF!</v>
      </c>
    </row>
    <row r="11" spans="1:4" x14ac:dyDescent="0.25">
      <c r="A11" s="24" t="s">
        <v>143</v>
      </c>
      <c r="B11" s="48">
        <v>0</v>
      </c>
      <c r="C11" s="23">
        <v>60</v>
      </c>
      <c r="D11" s="49" t="e">
        <f>#REF!/C11</f>
        <v>#REF!</v>
      </c>
    </row>
    <row r="12" spans="1:4" x14ac:dyDescent="0.25">
      <c r="A12" s="24" t="s">
        <v>144</v>
      </c>
      <c r="B12" s="48">
        <v>0</v>
      </c>
      <c r="C12" s="23">
        <v>12</v>
      </c>
      <c r="D12" s="49" t="e">
        <f>#REF!/C12</f>
        <v>#REF!</v>
      </c>
    </row>
    <row r="13" spans="1:4" x14ac:dyDescent="0.25">
      <c r="A13" s="24" t="s">
        <v>145</v>
      </c>
      <c r="B13" s="48">
        <v>0</v>
      </c>
      <c r="C13" s="23">
        <v>60</v>
      </c>
      <c r="D13" s="49" t="e">
        <f>(#REF!/C13)/4</f>
        <v>#REF!</v>
      </c>
    </row>
    <row r="14" spans="1:4" x14ac:dyDescent="0.25">
      <c r="A14" s="24" t="s">
        <v>291</v>
      </c>
      <c r="B14" s="48">
        <v>0</v>
      </c>
      <c r="C14" s="23">
        <v>60</v>
      </c>
      <c r="D14" s="49" t="e">
        <f>(#REF!/C14)/4</f>
        <v>#REF!</v>
      </c>
    </row>
    <row r="15" spans="1:4" x14ac:dyDescent="0.25">
      <c r="A15" s="24" t="s">
        <v>289</v>
      </c>
      <c r="B15" s="48">
        <v>0</v>
      </c>
      <c r="C15" s="172">
        <v>60</v>
      </c>
      <c r="D15" s="48" t="e">
        <f>#REF!/C15</f>
        <v>#REF!</v>
      </c>
    </row>
    <row r="16" spans="1:4" x14ac:dyDescent="0.25">
      <c r="A16" s="24" t="s">
        <v>290</v>
      </c>
      <c r="B16" s="48">
        <v>0</v>
      </c>
      <c r="C16" s="172">
        <v>60</v>
      </c>
      <c r="D16" s="48">
        <f>(B16/C16)/4</f>
        <v>0</v>
      </c>
    </row>
    <row r="17" spans="4:4" x14ac:dyDescent="0.25">
      <c r="D17" s="169" t="e">
        <f>SUM(D3:D16)</f>
        <v>#REF!</v>
      </c>
    </row>
  </sheetData>
  <mergeCells count="1">
    <mergeCell ref="A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8F76C-3A85-45FF-8665-3A7ECBDE074F}">
  <sheetPr>
    <tabColor rgb="FFFFFFFF"/>
  </sheetPr>
  <dimension ref="A1:E3"/>
  <sheetViews>
    <sheetView workbookViewId="0">
      <selection activeCell="A2" sqref="A2:B2"/>
    </sheetView>
  </sheetViews>
  <sheetFormatPr defaultRowHeight="15" x14ac:dyDescent="0.25"/>
  <cols>
    <col min="2" max="2" width="21.85546875" customWidth="1"/>
    <col min="3" max="3" width="13.5703125" customWidth="1"/>
    <col min="4" max="4" width="11.7109375" customWidth="1"/>
    <col min="5" max="5" width="24.85546875" customWidth="1"/>
  </cols>
  <sheetData>
    <row r="1" spans="1:5" x14ac:dyDescent="0.25">
      <c r="A1" s="247" t="s">
        <v>300</v>
      </c>
      <c r="B1" s="247"/>
      <c r="C1" s="247"/>
      <c r="D1" s="247"/>
      <c r="E1" s="247"/>
    </row>
    <row r="2" spans="1:5" x14ac:dyDescent="0.25">
      <c r="A2" s="247" t="s">
        <v>135</v>
      </c>
      <c r="B2" s="247"/>
      <c r="C2" s="179" t="s">
        <v>298</v>
      </c>
      <c r="D2" s="179" t="s">
        <v>283</v>
      </c>
      <c r="E2" s="179" t="s">
        <v>294</v>
      </c>
    </row>
    <row r="3" spans="1:5" x14ac:dyDescent="0.25">
      <c r="A3" s="182" t="s">
        <v>297</v>
      </c>
      <c r="B3" s="182"/>
      <c r="C3" s="180">
        <v>2</v>
      </c>
      <c r="D3" s="180" t="s">
        <v>299</v>
      </c>
      <c r="E3" s="48"/>
    </row>
  </sheetData>
  <mergeCells count="3">
    <mergeCell ref="A1:E1"/>
    <mergeCell ref="A2:B2"/>
    <mergeCell ref="A3:B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C0CE-A47D-4318-99C0-1B86F446C58D}">
  <sheetPr>
    <tabColor theme="4" tint="0.39997558519241921"/>
  </sheetPr>
  <dimension ref="A1:H132"/>
  <sheetViews>
    <sheetView showGridLines="0" topLeftCell="A106" workbookViewId="0">
      <selection activeCell="E121" sqref="E121"/>
    </sheetView>
  </sheetViews>
  <sheetFormatPr defaultRowHeight="15" x14ac:dyDescent="0.25"/>
  <cols>
    <col min="1" max="1" width="7.7109375" customWidth="1"/>
    <col min="2" max="2" width="7.42578125" customWidth="1"/>
    <col min="3" max="3" width="38.5703125" customWidth="1"/>
    <col min="4" max="4" width="21" customWidth="1"/>
    <col min="5" max="5" width="31.85546875" customWidth="1"/>
    <col min="7" max="7" width="10.5703125" bestFit="1" customWidth="1"/>
    <col min="8" max="8" width="12.140625" bestFit="1" customWidth="1"/>
  </cols>
  <sheetData>
    <row r="1" spans="1:5" ht="21" x14ac:dyDescent="0.35">
      <c r="A1" s="224" t="s">
        <v>3</v>
      </c>
      <c r="B1" s="224"/>
      <c r="C1" s="224"/>
      <c r="D1" s="224"/>
      <c r="E1" s="224"/>
    </row>
    <row r="2" spans="1:5" x14ac:dyDescent="0.25">
      <c r="A2" s="183"/>
      <c r="B2" s="183"/>
      <c r="C2" s="183"/>
      <c r="D2" s="183"/>
      <c r="E2" s="183"/>
    </row>
    <row r="3" spans="1:5" x14ac:dyDescent="0.25">
      <c r="A3" s="225" t="s">
        <v>159</v>
      </c>
      <c r="B3" s="225"/>
      <c r="C3" s="225"/>
      <c r="D3" s="225"/>
      <c r="E3" s="225"/>
    </row>
    <row r="4" spans="1:5" x14ac:dyDescent="0.25">
      <c r="A4" s="226" t="s">
        <v>2</v>
      </c>
      <c r="B4" s="226"/>
      <c r="C4" s="226"/>
      <c r="D4" s="226"/>
      <c r="E4" s="226"/>
    </row>
    <row r="5" spans="1:5" x14ac:dyDescent="0.25">
      <c r="A5" s="225" t="s">
        <v>0</v>
      </c>
      <c r="B5" s="225"/>
      <c r="C5" s="225"/>
      <c r="D5" s="225"/>
      <c r="E5" s="225"/>
    </row>
    <row r="6" spans="1:5" x14ac:dyDescent="0.25">
      <c r="A6" s="106" t="s">
        <v>1</v>
      </c>
      <c r="B6" s="227" t="s">
        <v>4</v>
      </c>
      <c r="C6" s="227"/>
      <c r="D6" s="227"/>
      <c r="E6" s="227"/>
    </row>
    <row r="7" spans="1:5" x14ac:dyDescent="0.25">
      <c r="A7" s="183"/>
      <c r="B7" s="183"/>
      <c r="C7" s="183"/>
      <c r="D7" s="183"/>
      <c r="E7" s="183"/>
    </row>
    <row r="8" spans="1:5" x14ac:dyDescent="0.25">
      <c r="A8" s="231" t="s">
        <v>5</v>
      </c>
      <c r="B8" s="231"/>
      <c r="C8" s="231"/>
      <c r="D8" s="231"/>
      <c r="E8" s="231"/>
    </row>
    <row r="9" spans="1:5" x14ac:dyDescent="0.25">
      <c r="A9" s="107" t="s">
        <v>6</v>
      </c>
      <c r="B9" s="232" t="s">
        <v>12</v>
      </c>
      <c r="C9" s="232"/>
      <c r="D9" s="232"/>
      <c r="E9" s="108"/>
    </row>
    <row r="10" spans="1:5" x14ac:dyDescent="0.25">
      <c r="A10" s="109" t="s">
        <v>7</v>
      </c>
      <c r="B10" s="233" t="s">
        <v>13</v>
      </c>
      <c r="C10" s="233"/>
      <c r="D10" s="233"/>
      <c r="E10" s="110" t="s">
        <v>154</v>
      </c>
    </row>
    <row r="11" spans="1:5" x14ac:dyDescent="0.25">
      <c r="A11" s="107" t="s">
        <v>8</v>
      </c>
      <c r="B11" s="232" t="s">
        <v>14</v>
      </c>
      <c r="C11" s="232"/>
      <c r="D11" s="232"/>
      <c r="E11" s="108" t="s">
        <v>155</v>
      </c>
    </row>
    <row r="12" spans="1:5" x14ac:dyDescent="0.25">
      <c r="A12" s="109" t="s">
        <v>9</v>
      </c>
      <c r="B12" s="233" t="s">
        <v>15</v>
      </c>
      <c r="C12" s="233"/>
      <c r="D12" s="233"/>
      <c r="E12" s="110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28" t="s">
        <v>16</v>
      </c>
      <c r="B14" s="228"/>
      <c r="C14" s="228"/>
      <c r="D14" s="228"/>
      <c r="E14" s="228"/>
    </row>
    <row r="15" spans="1:5" ht="30" x14ac:dyDescent="0.25">
      <c r="A15" s="229" t="s">
        <v>19</v>
      </c>
      <c r="B15" s="229"/>
      <c r="C15" s="229"/>
      <c r="D15" s="111" t="s">
        <v>18</v>
      </c>
      <c r="E15" s="112" t="s">
        <v>17</v>
      </c>
    </row>
    <row r="16" spans="1:5" x14ac:dyDescent="0.25">
      <c r="A16" s="230" t="s">
        <v>153</v>
      </c>
      <c r="B16" s="230"/>
      <c r="C16" s="230"/>
      <c r="D16" s="113" t="s">
        <v>156</v>
      </c>
      <c r="E16" s="113"/>
    </row>
    <row r="17" spans="1:8" x14ac:dyDescent="0.25">
      <c r="A17" s="191"/>
      <c r="B17" s="191"/>
      <c r="C17" s="191"/>
      <c r="D17" s="191"/>
      <c r="E17" s="191"/>
    </row>
    <row r="18" spans="1:8" x14ac:dyDescent="0.25">
      <c r="A18" s="231" t="s">
        <v>106</v>
      </c>
      <c r="B18" s="231"/>
      <c r="C18" s="231"/>
      <c r="D18" s="231"/>
      <c r="E18" s="231"/>
    </row>
    <row r="19" spans="1:8" x14ac:dyDescent="0.25">
      <c r="A19" s="237" t="s">
        <v>20</v>
      </c>
      <c r="B19" s="237"/>
      <c r="C19" s="237"/>
      <c r="D19" s="237"/>
      <c r="E19" s="237"/>
    </row>
    <row r="20" spans="1:8" x14ac:dyDescent="0.25">
      <c r="A20" s="113">
        <v>1</v>
      </c>
      <c r="B20" s="235" t="s">
        <v>19</v>
      </c>
      <c r="C20" s="235"/>
      <c r="D20" s="235"/>
      <c r="E20" s="113" t="s">
        <v>153</v>
      </c>
    </row>
    <row r="21" spans="1:8" x14ac:dyDescent="0.25">
      <c r="A21" s="114">
        <v>2</v>
      </c>
      <c r="B21" s="236" t="s">
        <v>21</v>
      </c>
      <c r="C21" s="236"/>
      <c r="D21" s="236"/>
      <c r="E21" s="114" t="s">
        <v>157</v>
      </c>
    </row>
    <row r="22" spans="1:8" x14ac:dyDescent="0.25">
      <c r="A22" s="113">
        <v>3</v>
      </c>
      <c r="B22" s="235" t="s">
        <v>22</v>
      </c>
      <c r="C22" s="235"/>
      <c r="D22" s="235"/>
      <c r="E22" s="115">
        <v>0</v>
      </c>
    </row>
    <row r="23" spans="1:8" ht="30" x14ac:dyDescent="0.25">
      <c r="A23" s="116">
        <v>4</v>
      </c>
      <c r="B23" s="238" t="s">
        <v>23</v>
      </c>
      <c r="C23" s="238"/>
      <c r="D23" s="238"/>
      <c r="E23" s="117" t="s">
        <v>165</v>
      </c>
    </row>
    <row r="24" spans="1:8" x14ac:dyDescent="0.25">
      <c r="A24" s="113">
        <v>5</v>
      </c>
      <c r="B24" s="235" t="s">
        <v>24</v>
      </c>
      <c r="C24" s="235"/>
      <c r="D24" s="235"/>
      <c r="E24" s="113" t="s">
        <v>158</v>
      </c>
    </row>
    <row r="25" spans="1:8" x14ac:dyDescent="0.25">
      <c r="A25" s="183"/>
      <c r="B25" s="183"/>
      <c r="C25" s="183"/>
      <c r="D25" s="183"/>
      <c r="E25" s="183"/>
    </row>
    <row r="26" spans="1:8" x14ac:dyDescent="0.25">
      <c r="A26" s="231" t="s">
        <v>25</v>
      </c>
      <c r="B26" s="231"/>
      <c r="C26" s="231"/>
      <c r="D26" s="231"/>
      <c r="E26" s="231"/>
    </row>
    <row r="27" spans="1:8" x14ac:dyDescent="0.25">
      <c r="A27" s="118">
        <v>1</v>
      </c>
      <c r="B27" s="234" t="s">
        <v>26</v>
      </c>
      <c r="C27" s="234"/>
      <c r="D27" s="234"/>
      <c r="E27" s="118" t="s">
        <v>27</v>
      </c>
    </row>
    <row r="28" spans="1:8" x14ac:dyDescent="0.25">
      <c r="A28" s="119" t="s">
        <v>6</v>
      </c>
      <c r="B28" s="235" t="s">
        <v>29</v>
      </c>
      <c r="C28" s="235"/>
      <c r="D28" s="235"/>
      <c r="E28" s="115">
        <f>E22*1.1</f>
        <v>0</v>
      </c>
      <c r="G28" s="26"/>
      <c r="H28" s="26"/>
    </row>
    <row r="29" spans="1:8" x14ac:dyDescent="0.25">
      <c r="A29" s="120" t="s">
        <v>7</v>
      </c>
      <c r="B29" s="236" t="s">
        <v>30</v>
      </c>
      <c r="C29" s="236"/>
      <c r="D29" s="236"/>
      <c r="E29" s="121">
        <f>E28*0.3</f>
        <v>0</v>
      </c>
    </row>
    <row r="30" spans="1:8" x14ac:dyDescent="0.25">
      <c r="A30" s="33" t="s">
        <v>8</v>
      </c>
      <c r="B30" s="215" t="s">
        <v>31</v>
      </c>
      <c r="C30" s="215"/>
      <c r="D30" s="215"/>
      <c r="E30" s="11">
        <v>0</v>
      </c>
    </row>
    <row r="31" spans="1:8" x14ac:dyDescent="0.25">
      <c r="A31" s="120" t="s">
        <v>9</v>
      </c>
      <c r="B31" s="236" t="s">
        <v>32</v>
      </c>
      <c r="C31" s="236"/>
      <c r="D31" s="236"/>
      <c r="E31" s="121">
        <v>0</v>
      </c>
    </row>
    <row r="32" spans="1:8" x14ac:dyDescent="0.25">
      <c r="A32" s="119" t="s">
        <v>10</v>
      </c>
      <c r="B32" s="235" t="s">
        <v>33</v>
      </c>
      <c r="C32" s="235"/>
      <c r="D32" s="235"/>
      <c r="E32" s="115">
        <v>0</v>
      </c>
    </row>
    <row r="33" spans="1:5" x14ac:dyDescent="0.25">
      <c r="A33" s="120" t="s">
        <v>11</v>
      </c>
      <c r="B33" s="236" t="s">
        <v>34</v>
      </c>
      <c r="C33" s="236"/>
      <c r="D33" s="236"/>
      <c r="E33" s="121">
        <v>0</v>
      </c>
    </row>
    <row r="34" spans="1:5" x14ac:dyDescent="0.25">
      <c r="A34" s="119" t="s">
        <v>28</v>
      </c>
      <c r="B34" s="235" t="s">
        <v>35</v>
      </c>
      <c r="C34" s="235"/>
      <c r="D34" s="235"/>
      <c r="E34" s="115">
        <v>0</v>
      </c>
    </row>
    <row r="35" spans="1:5" x14ac:dyDescent="0.25">
      <c r="A35" s="234" t="s">
        <v>36</v>
      </c>
      <c r="B35" s="234"/>
      <c r="C35" s="234"/>
      <c r="D35" s="234"/>
      <c r="E35" s="122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31" t="s">
        <v>37</v>
      </c>
      <c r="B37" s="231"/>
      <c r="C37" s="231"/>
      <c r="D37" s="231"/>
      <c r="E37" s="23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31" t="s">
        <v>38</v>
      </c>
      <c r="B39" s="231"/>
      <c r="C39" s="231"/>
      <c r="D39" s="231"/>
      <c r="E39" s="231"/>
    </row>
    <row r="40" spans="1:5" x14ac:dyDescent="0.25">
      <c r="A40" s="123" t="s">
        <v>39</v>
      </c>
      <c r="B40" s="234" t="s">
        <v>40</v>
      </c>
      <c r="C40" s="234"/>
      <c r="D40" s="234"/>
      <c r="E40" s="123" t="s">
        <v>27</v>
      </c>
    </row>
    <row r="41" spans="1:5" x14ac:dyDescent="0.25">
      <c r="A41" s="119" t="s">
        <v>6</v>
      </c>
      <c r="B41" s="113" t="s">
        <v>41</v>
      </c>
      <c r="C41" s="113"/>
      <c r="D41" s="113"/>
      <c r="E41" s="124">
        <f>E35/12</f>
        <v>0</v>
      </c>
    </row>
    <row r="42" spans="1:5" x14ac:dyDescent="0.25">
      <c r="A42" s="125" t="s">
        <v>7</v>
      </c>
      <c r="B42" s="126" t="s">
        <v>42</v>
      </c>
      <c r="C42" s="126"/>
      <c r="D42" s="126"/>
      <c r="E42" s="127">
        <f>(E35/12)+((E35/3)/12)</f>
        <v>0</v>
      </c>
    </row>
    <row r="43" spans="1:5" x14ac:dyDescent="0.25">
      <c r="A43" s="239" t="s">
        <v>36</v>
      </c>
      <c r="B43" s="239"/>
      <c r="C43" s="239"/>
      <c r="D43" s="239"/>
      <c r="E43" s="128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40" t="s">
        <v>43</v>
      </c>
      <c r="B45" s="240"/>
      <c r="C45" s="240"/>
      <c r="D45" s="240"/>
      <c r="E45" s="240"/>
    </row>
    <row r="46" spans="1:5" x14ac:dyDescent="0.25">
      <c r="A46" s="123" t="s">
        <v>44</v>
      </c>
      <c r="B46" s="234" t="s">
        <v>45</v>
      </c>
      <c r="C46" s="234"/>
      <c r="D46" s="118" t="s">
        <v>46</v>
      </c>
      <c r="E46" s="118" t="s">
        <v>27</v>
      </c>
    </row>
    <row r="47" spans="1:5" x14ac:dyDescent="0.25">
      <c r="A47" s="119" t="s">
        <v>6</v>
      </c>
      <c r="B47" s="235" t="s">
        <v>48</v>
      </c>
      <c r="C47" s="235"/>
      <c r="D47" s="129">
        <v>0.2</v>
      </c>
      <c r="E47" s="115">
        <f>($E$35+$E$43)*D47</f>
        <v>0</v>
      </c>
    </row>
    <row r="48" spans="1:5" x14ac:dyDescent="0.25">
      <c r="A48" s="120" t="s">
        <v>7</v>
      </c>
      <c r="B48" s="236" t="s">
        <v>49</v>
      </c>
      <c r="C48" s="236"/>
      <c r="D48" s="130">
        <v>2.5000000000000001E-2</v>
      </c>
      <c r="E48" s="121">
        <f t="shared" ref="E48:E54" si="0">($E$35+$E$43)*D48</f>
        <v>0</v>
      </c>
    </row>
    <row r="49" spans="1:5" x14ac:dyDescent="0.25">
      <c r="A49" s="119" t="s">
        <v>8</v>
      </c>
      <c r="B49" s="235" t="s">
        <v>50</v>
      </c>
      <c r="C49" s="235"/>
      <c r="D49" s="129">
        <v>0.03</v>
      </c>
      <c r="E49" s="115">
        <f t="shared" si="0"/>
        <v>0</v>
      </c>
    </row>
    <row r="50" spans="1:5" x14ac:dyDescent="0.25">
      <c r="A50" s="120" t="s">
        <v>9</v>
      </c>
      <c r="B50" s="236" t="s">
        <v>51</v>
      </c>
      <c r="C50" s="236"/>
      <c r="D50" s="130">
        <v>1.4999999999999999E-2</v>
      </c>
      <c r="E50" s="121">
        <f t="shared" si="0"/>
        <v>0</v>
      </c>
    </row>
    <row r="51" spans="1:5" x14ac:dyDescent="0.25">
      <c r="A51" s="119" t="s">
        <v>10</v>
      </c>
      <c r="B51" s="235" t="s">
        <v>52</v>
      </c>
      <c r="C51" s="235"/>
      <c r="D51" s="129">
        <v>0.01</v>
      </c>
      <c r="E51" s="115">
        <f t="shared" si="0"/>
        <v>0</v>
      </c>
    </row>
    <row r="52" spans="1:5" x14ac:dyDescent="0.25">
      <c r="A52" s="120" t="s">
        <v>11</v>
      </c>
      <c r="B52" s="236" t="s">
        <v>53</v>
      </c>
      <c r="C52" s="236"/>
      <c r="D52" s="130">
        <v>6.0000000000000001E-3</v>
      </c>
      <c r="E52" s="121">
        <f t="shared" si="0"/>
        <v>0</v>
      </c>
    </row>
    <row r="53" spans="1:5" x14ac:dyDescent="0.25">
      <c r="A53" s="119" t="s">
        <v>28</v>
      </c>
      <c r="B53" s="235" t="s">
        <v>54</v>
      </c>
      <c r="C53" s="235"/>
      <c r="D53" s="129">
        <v>2E-3</v>
      </c>
      <c r="E53" s="115">
        <f t="shared" si="0"/>
        <v>0</v>
      </c>
    </row>
    <row r="54" spans="1:5" x14ac:dyDescent="0.25">
      <c r="A54" s="120" t="s">
        <v>47</v>
      </c>
      <c r="B54" s="236" t="s">
        <v>55</v>
      </c>
      <c r="C54" s="236"/>
      <c r="D54" s="130">
        <v>0.08</v>
      </c>
      <c r="E54" s="121">
        <f t="shared" si="0"/>
        <v>0</v>
      </c>
    </row>
    <row r="55" spans="1:5" x14ac:dyDescent="0.25">
      <c r="A55" s="239" t="s">
        <v>36</v>
      </c>
      <c r="B55" s="239"/>
      <c r="C55" s="239"/>
      <c r="D55" s="131">
        <f>SUM(D47:D54)</f>
        <v>0.36800000000000005</v>
      </c>
      <c r="E55" s="132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31" t="s">
        <v>56</v>
      </c>
      <c r="B57" s="231"/>
      <c r="C57" s="231"/>
      <c r="D57" s="231"/>
      <c r="E57" s="231"/>
    </row>
    <row r="58" spans="1:5" x14ac:dyDescent="0.25">
      <c r="A58" s="118" t="s">
        <v>57</v>
      </c>
      <c r="B58" s="234" t="s">
        <v>58</v>
      </c>
      <c r="C58" s="234"/>
      <c r="D58" s="234"/>
      <c r="E58" s="118" t="s">
        <v>27</v>
      </c>
    </row>
    <row r="59" spans="1:5" x14ac:dyDescent="0.25">
      <c r="A59" s="119" t="s">
        <v>6</v>
      </c>
      <c r="B59" s="235" t="s">
        <v>59</v>
      </c>
      <c r="C59" s="235"/>
      <c r="D59" s="235"/>
      <c r="E59" s="115">
        <v>0</v>
      </c>
    </row>
    <row r="60" spans="1:5" x14ac:dyDescent="0.25">
      <c r="A60" s="120" t="s">
        <v>7</v>
      </c>
      <c r="B60" s="236" t="s">
        <v>60</v>
      </c>
      <c r="C60" s="236"/>
      <c r="D60" s="236"/>
      <c r="E60" s="121">
        <v>0</v>
      </c>
    </row>
    <row r="61" spans="1:5" x14ac:dyDescent="0.25">
      <c r="A61" s="119" t="s">
        <v>8</v>
      </c>
      <c r="B61" s="235" t="s">
        <v>61</v>
      </c>
      <c r="C61" s="235"/>
      <c r="D61" s="235"/>
      <c r="E61" s="115">
        <v>0</v>
      </c>
    </row>
    <row r="62" spans="1:5" x14ac:dyDescent="0.25">
      <c r="A62" s="120" t="s">
        <v>9</v>
      </c>
      <c r="B62" s="236" t="s">
        <v>160</v>
      </c>
      <c r="C62" s="236"/>
      <c r="D62" s="236"/>
      <c r="E62" s="121">
        <v>0</v>
      </c>
    </row>
    <row r="63" spans="1:5" x14ac:dyDescent="0.25">
      <c r="A63" s="239" t="s">
        <v>36</v>
      </c>
      <c r="B63" s="239"/>
      <c r="C63" s="239"/>
      <c r="D63" s="239"/>
      <c r="E63" s="132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8" x14ac:dyDescent="0.25">
      <c r="A65" s="231" t="s">
        <v>63</v>
      </c>
      <c r="B65" s="231"/>
      <c r="C65" s="231"/>
      <c r="D65" s="231"/>
      <c r="E65" s="231"/>
    </row>
    <row r="66" spans="1:8" x14ac:dyDescent="0.25">
      <c r="A66" s="118">
        <v>2</v>
      </c>
      <c r="B66" s="234" t="s">
        <v>64</v>
      </c>
      <c r="C66" s="234"/>
      <c r="D66" s="234"/>
      <c r="E66" s="118" t="s">
        <v>27</v>
      </c>
    </row>
    <row r="67" spans="1:8" x14ac:dyDescent="0.25">
      <c r="A67" s="113" t="s">
        <v>39</v>
      </c>
      <c r="B67" s="235" t="s">
        <v>65</v>
      </c>
      <c r="C67" s="235"/>
      <c r="D67" s="235"/>
      <c r="E67" s="115">
        <f>E43</f>
        <v>0</v>
      </c>
    </row>
    <row r="68" spans="1:8" x14ac:dyDescent="0.25">
      <c r="A68" s="114" t="s">
        <v>44</v>
      </c>
      <c r="B68" s="236" t="s">
        <v>45</v>
      </c>
      <c r="C68" s="236"/>
      <c r="D68" s="236"/>
      <c r="E68" s="121">
        <f>E55</f>
        <v>0</v>
      </c>
    </row>
    <row r="69" spans="1:8" x14ac:dyDescent="0.25">
      <c r="A69" s="113" t="s">
        <v>57</v>
      </c>
      <c r="B69" s="235" t="s">
        <v>58</v>
      </c>
      <c r="C69" s="235"/>
      <c r="D69" s="235"/>
      <c r="E69" s="115">
        <f>E63</f>
        <v>0</v>
      </c>
    </row>
    <row r="70" spans="1:8" x14ac:dyDescent="0.25">
      <c r="A70" s="242" t="s">
        <v>36</v>
      </c>
      <c r="B70" s="242"/>
      <c r="C70" s="242"/>
      <c r="D70" s="242"/>
      <c r="E70" s="133">
        <f>SUM(E67:E69)</f>
        <v>0</v>
      </c>
    </row>
    <row r="71" spans="1:8" x14ac:dyDescent="0.25">
      <c r="A71" s="183"/>
      <c r="B71" s="183"/>
      <c r="C71" s="183"/>
      <c r="D71" s="183"/>
      <c r="E71" s="183"/>
    </row>
    <row r="72" spans="1:8" x14ac:dyDescent="0.25">
      <c r="A72" s="231" t="s">
        <v>66</v>
      </c>
      <c r="B72" s="231"/>
      <c r="C72" s="231"/>
      <c r="D72" s="231"/>
      <c r="E72" s="231"/>
    </row>
    <row r="73" spans="1:8" x14ac:dyDescent="0.25">
      <c r="A73" s="118">
        <v>3</v>
      </c>
      <c r="B73" s="234" t="s">
        <v>67</v>
      </c>
      <c r="C73" s="234"/>
      <c r="D73" s="234"/>
      <c r="E73" s="118" t="s">
        <v>27</v>
      </c>
    </row>
    <row r="74" spans="1:8" x14ac:dyDescent="0.25">
      <c r="A74" s="119" t="s">
        <v>6</v>
      </c>
      <c r="B74" s="235" t="s">
        <v>68</v>
      </c>
      <c r="C74" s="235"/>
      <c r="D74" s="235"/>
      <c r="E74" s="115">
        <f>(E35/12)*0.0555</f>
        <v>0</v>
      </c>
      <c r="H74" s="26"/>
    </row>
    <row r="75" spans="1:8" x14ac:dyDescent="0.25">
      <c r="A75" s="120" t="s">
        <v>7</v>
      </c>
      <c r="B75" s="236" t="s">
        <v>69</v>
      </c>
      <c r="C75" s="236"/>
      <c r="D75" s="236"/>
      <c r="E75" s="121">
        <f>E74*0.08</f>
        <v>0</v>
      </c>
    </row>
    <row r="76" spans="1:8" x14ac:dyDescent="0.25">
      <c r="A76" s="119" t="s">
        <v>8</v>
      </c>
      <c r="B76" s="235" t="s">
        <v>70</v>
      </c>
      <c r="C76" s="235"/>
      <c r="D76" s="235"/>
      <c r="E76" s="115">
        <f>((0.08*((0.4)*(0.9))*(E35+(0.0833)+(0.121))))</f>
        <v>5.8838400000000004E-3</v>
      </c>
    </row>
    <row r="77" spans="1:8" x14ac:dyDescent="0.25">
      <c r="A77" s="120" t="s">
        <v>9</v>
      </c>
      <c r="B77" s="236" t="s">
        <v>71</v>
      </c>
      <c r="C77" s="236"/>
      <c r="D77" s="236"/>
      <c r="E77" s="121">
        <f>((E35/30)*7)/12</f>
        <v>0</v>
      </c>
    </row>
    <row r="78" spans="1:8" x14ac:dyDescent="0.25">
      <c r="A78" s="119" t="s">
        <v>10</v>
      </c>
      <c r="B78" s="241" t="s">
        <v>72</v>
      </c>
      <c r="C78" s="241"/>
      <c r="D78" s="241"/>
      <c r="E78" s="115">
        <f>D55*E77</f>
        <v>0</v>
      </c>
    </row>
    <row r="79" spans="1:8" x14ac:dyDescent="0.25">
      <c r="A79" s="120" t="s">
        <v>11</v>
      </c>
      <c r="B79" s="236" t="s">
        <v>73</v>
      </c>
      <c r="C79" s="236"/>
      <c r="D79" s="236"/>
      <c r="E79" s="121">
        <f>(E77*0.08)*0.4</f>
        <v>0</v>
      </c>
    </row>
    <row r="80" spans="1:8" x14ac:dyDescent="0.25">
      <c r="A80" s="239" t="s">
        <v>36</v>
      </c>
      <c r="B80" s="239"/>
      <c r="C80" s="239"/>
      <c r="D80" s="239"/>
      <c r="E80" s="132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31" t="s">
        <v>74</v>
      </c>
      <c r="B82" s="231"/>
      <c r="C82" s="231"/>
      <c r="D82" s="231"/>
      <c r="E82" s="23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31" t="s">
        <v>75</v>
      </c>
      <c r="B84" s="231"/>
      <c r="C84" s="231"/>
      <c r="D84" s="231"/>
      <c r="E84" s="231"/>
    </row>
    <row r="85" spans="1:5" x14ac:dyDescent="0.25">
      <c r="A85" s="118" t="s">
        <v>76</v>
      </c>
      <c r="B85" s="234" t="s">
        <v>77</v>
      </c>
      <c r="C85" s="234"/>
      <c r="D85" s="234"/>
      <c r="E85" s="118" t="s">
        <v>27</v>
      </c>
    </row>
    <row r="86" spans="1:5" x14ac:dyDescent="0.25">
      <c r="A86" s="119" t="s">
        <v>6</v>
      </c>
      <c r="B86" s="235" t="s">
        <v>78</v>
      </c>
      <c r="C86" s="235"/>
      <c r="D86" s="235"/>
      <c r="E86" s="115">
        <f>E35/12</f>
        <v>0</v>
      </c>
    </row>
    <row r="87" spans="1:5" x14ac:dyDescent="0.25">
      <c r="A87" s="120" t="s">
        <v>7</v>
      </c>
      <c r="B87" s="236" t="s">
        <v>77</v>
      </c>
      <c r="C87" s="236"/>
      <c r="D87" s="236"/>
      <c r="E87" s="121">
        <f>((E35*1)/30)/12</f>
        <v>0</v>
      </c>
    </row>
    <row r="88" spans="1:5" x14ac:dyDescent="0.25">
      <c r="A88" s="119" t="s">
        <v>8</v>
      </c>
      <c r="B88" s="235" t="s">
        <v>79</v>
      </c>
      <c r="C88" s="235"/>
      <c r="D88" s="235"/>
      <c r="E88" s="115">
        <f>((E35*(5/30))/12)*0.015</f>
        <v>0</v>
      </c>
    </row>
    <row r="89" spans="1:5" x14ac:dyDescent="0.25">
      <c r="A89" s="120" t="s">
        <v>9</v>
      </c>
      <c r="B89" s="236" t="s">
        <v>80</v>
      </c>
      <c r="C89" s="236"/>
      <c r="D89" s="236"/>
      <c r="E89" s="121">
        <f>(E35*(1/12))*0.0178</f>
        <v>0</v>
      </c>
    </row>
    <row r="90" spans="1:5" x14ac:dyDescent="0.25">
      <c r="A90" s="119" t="s">
        <v>10</v>
      </c>
      <c r="B90" s="235" t="s">
        <v>81</v>
      </c>
      <c r="C90" s="235"/>
      <c r="D90" s="235"/>
      <c r="E90" s="115">
        <f>(((((E35/3)/12)+E41+E61+E62)*(120/30))*0.0467)*0.0528</f>
        <v>0</v>
      </c>
    </row>
    <row r="91" spans="1:5" x14ac:dyDescent="0.25">
      <c r="A91" s="120" t="s">
        <v>11</v>
      </c>
      <c r="B91" s="236" t="s">
        <v>62</v>
      </c>
      <c r="C91" s="236"/>
      <c r="D91" s="236"/>
      <c r="E91" s="121">
        <v>0</v>
      </c>
    </row>
    <row r="92" spans="1:5" x14ac:dyDescent="0.25">
      <c r="A92" s="239" t="s">
        <v>36</v>
      </c>
      <c r="B92" s="239"/>
      <c r="C92" s="239"/>
      <c r="D92" s="239"/>
      <c r="E92" s="132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31" t="s">
        <v>82</v>
      </c>
      <c r="B94" s="231"/>
      <c r="C94" s="231"/>
      <c r="D94" s="231"/>
      <c r="E94" s="231"/>
    </row>
    <row r="95" spans="1:5" x14ac:dyDescent="0.25">
      <c r="A95" s="118" t="s">
        <v>83</v>
      </c>
      <c r="B95" s="234" t="s">
        <v>84</v>
      </c>
      <c r="C95" s="234"/>
      <c r="D95" s="234"/>
      <c r="E95" s="118" t="s">
        <v>27</v>
      </c>
    </row>
    <row r="96" spans="1:5" x14ac:dyDescent="0.25">
      <c r="A96" s="113" t="s">
        <v>6</v>
      </c>
      <c r="B96" s="235" t="s">
        <v>84</v>
      </c>
      <c r="C96" s="235"/>
      <c r="D96" s="235"/>
      <c r="E96" s="115">
        <f>((((E35)/180)*1.5)*7.5)</f>
        <v>0</v>
      </c>
    </row>
    <row r="97" spans="1:5" x14ac:dyDescent="0.25">
      <c r="A97" s="242" t="s">
        <v>36</v>
      </c>
      <c r="B97" s="242"/>
      <c r="C97" s="242"/>
      <c r="D97" s="242"/>
      <c r="E97" s="121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31" t="s">
        <v>85</v>
      </c>
      <c r="B99" s="231"/>
      <c r="C99" s="231"/>
      <c r="D99" s="231"/>
      <c r="E99" s="231"/>
    </row>
    <row r="100" spans="1:5" x14ac:dyDescent="0.25">
      <c r="A100" s="118">
        <v>4</v>
      </c>
      <c r="B100" s="234" t="s">
        <v>86</v>
      </c>
      <c r="C100" s="234"/>
      <c r="D100" s="234"/>
      <c r="E100" s="118" t="s">
        <v>27</v>
      </c>
    </row>
    <row r="101" spans="1:5" x14ac:dyDescent="0.25">
      <c r="A101" s="113" t="s">
        <v>87</v>
      </c>
      <c r="B101" s="235" t="s">
        <v>88</v>
      </c>
      <c r="C101" s="235"/>
      <c r="D101" s="235"/>
      <c r="E101" s="115">
        <f>E92</f>
        <v>0</v>
      </c>
    </row>
    <row r="102" spans="1:5" x14ac:dyDescent="0.25">
      <c r="A102" s="114" t="s">
        <v>89</v>
      </c>
      <c r="B102" s="236" t="s">
        <v>84</v>
      </c>
      <c r="C102" s="236"/>
      <c r="D102" s="236"/>
      <c r="E102" s="121">
        <f>E97</f>
        <v>0</v>
      </c>
    </row>
    <row r="103" spans="1:5" x14ac:dyDescent="0.25">
      <c r="A103" s="239" t="s">
        <v>36</v>
      </c>
      <c r="B103" s="239"/>
      <c r="C103" s="239"/>
      <c r="D103" s="239"/>
      <c r="E103" s="132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31" t="s">
        <v>90</v>
      </c>
      <c r="B105" s="231"/>
      <c r="C105" s="231"/>
      <c r="D105" s="231"/>
      <c r="E105" s="231"/>
    </row>
    <row r="106" spans="1:5" x14ac:dyDescent="0.25">
      <c r="A106" s="118">
        <v>5</v>
      </c>
      <c r="B106" s="234" t="s">
        <v>91</v>
      </c>
      <c r="C106" s="234"/>
      <c r="D106" s="234"/>
      <c r="E106" s="118" t="s">
        <v>27</v>
      </c>
    </row>
    <row r="107" spans="1:5" x14ac:dyDescent="0.25">
      <c r="A107" s="119" t="s">
        <v>6</v>
      </c>
      <c r="B107" s="235" t="s">
        <v>92</v>
      </c>
      <c r="C107" s="235"/>
      <c r="D107" s="235"/>
      <c r="E107" s="115">
        <v>0</v>
      </c>
    </row>
    <row r="108" spans="1:5" x14ac:dyDescent="0.25">
      <c r="A108" s="120" t="s">
        <v>7</v>
      </c>
      <c r="B108" s="236" t="s">
        <v>293</v>
      </c>
      <c r="C108" s="236"/>
      <c r="D108" s="236"/>
      <c r="E108" s="121">
        <v>0</v>
      </c>
    </row>
    <row r="109" spans="1:5" x14ac:dyDescent="0.25">
      <c r="A109" s="119" t="s">
        <v>8</v>
      </c>
      <c r="B109" s="235" t="s">
        <v>94</v>
      </c>
      <c r="C109" s="235"/>
      <c r="D109" s="235"/>
      <c r="E109" s="115">
        <v>0</v>
      </c>
    </row>
    <row r="110" spans="1:5" x14ac:dyDescent="0.25">
      <c r="A110" s="120" t="s">
        <v>9</v>
      </c>
      <c r="B110" s="236" t="s">
        <v>292</v>
      </c>
      <c r="C110" s="236"/>
      <c r="D110" s="236"/>
      <c r="E110" s="121">
        <v>0</v>
      </c>
    </row>
    <row r="111" spans="1:5" x14ac:dyDescent="0.25">
      <c r="A111" s="239" t="s">
        <v>36</v>
      </c>
      <c r="B111" s="239"/>
      <c r="C111" s="239"/>
      <c r="D111" s="239"/>
      <c r="E111" s="115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31" t="s">
        <v>95</v>
      </c>
      <c r="B113" s="231"/>
      <c r="C113" s="231"/>
      <c r="D113" s="231"/>
      <c r="E113" s="231"/>
    </row>
    <row r="114" spans="1:5" x14ac:dyDescent="0.25">
      <c r="A114" s="118">
        <v>6</v>
      </c>
      <c r="B114" s="234" t="s">
        <v>96</v>
      </c>
      <c r="C114" s="234"/>
      <c r="D114" s="118" t="s">
        <v>46</v>
      </c>
      <c r="E114" s="118" t="s">
        <v>27</v>
      </c>
    </row>
    <row r="115" spans="1:5" x14ac:dyDescent="0.25">
      <c r="A115" s="119" t="s">
        <v>6</v>
      </c>
      <c r="B115" s="235" t="s">
        <v>100</v>
      </c>
      <c r="C115" s="235"/>
      <c r="D115" s="173">
        <v>0.05</v>
      </c>
      <c r="E115" s="124">
        <f>(E35+E70+E80+E103+E111)*0.05</f>
        <v>2.9419200000000003E-4</v>
      </c>
    </row>
    <row r="116" spans="1:5" x14ac:dyDescent="0.25">
      <c r="A116" s="120" t="s">
        <v>7</v>
      </c>
      <c r="B116" s="236" t="s">
        <v>101</v>
      </c>
      <c r="C116" s="236"/>
      <c r="D116" s="174">
        <v>0.05</v>
      </c>
      <c r="E116" s="134">
        <f>(E35+E70+E80+E92+E111+E115)*0.05</f>
        <v>3.0890160000000009E-4</v>
      </c>
    </row>
    <row r="117" spans="1:5" x14ac:dyDescent="0.25">
      <c r="A117" s="119" t="s">
        <v>8</v>
      </c>
      <c r="B117" s="235" t="s">
        <v>102</v>
      </c>
      <c r="C117" s="235"/>
      <c r="D117" s="113"/>
      <c r="E117" s="113"/>
    </row>
    <row r="118" spans="1:5" x14ac:dyDescent="0.25">
      <c r="A118" s="135"/>
      <c r="B118" s="114" t="s">
        <v>97</v>
      </c>
      <c r="C118" s="114" t="s">
        <v>103</v>
      </c>
      <c r="D118" s="130">
        <v>3.6499999999999998E-2</v>
      </c>
      <c r="E118" s="121">
        <f>((E35+E70+E80+E103+E111++E115+E116)/((1-(D118+D120))))*D118</f>
        <v>2.5095185627980923E-4</v>
      </c>
    </row>
    <row r="119" spans="1:5" x14ac:dyDescent="0.25">
      <c r="A119" s="136"/>
      <c r="B119" s="113" t="s">
        <v>98</v>
      </c>
      <c r="C119" s="113" t="s">
        <v>104</v>
      </c>
      <c r="D119" s="129">
        <v>0</v>
      </c>
      <c r="E119" s="115">
        <v>0</v>
      </c>
    </row>
    <row r="120" spans="1:5" x14ac:dyDescent="0.25">
      <c r="A120" s="135"/>
      <c r="B120" s="114" t="s">
        <v>99</v>
      </c>
      <c r="C120" s="114" t="s">
        <v>105</v>
      </c>
      <c r="D120" s="130">
        <v>0.02</v>
      </c>
      <c r="E120" s="121">
        <f>((E35+E70+E80+E103+E111++E115+E116)/((1-(D118+D120))))*D120</f>
        <v>1.3750786645469002E-4</v>
      </c>
    </row>
    <row r="121" spans="1:5" x14ac:dyDescent="0.25">
      <c r="A121" s="239" t="s">
        <v>36</v>
      </c>
      <c r="B121" s="239"/>
      <c r="C121" s="239"/>
      <c r="D121" s="239"/>
      <c r="E121" s="128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31" t="s">
        <v>107</v>
      </c>
      <c r="B123" s="231"/>
      <c r="C123" s="231"/>
      <c r="D123" s="231"/>
      <c r="E123" s="231"/>
    </row>
    <row r="124" spans="1:5" x14ac:dyDescent="0.25">
      <c r="A124" s="125"/>
      <c r="B124" s="234" t="s">
        <v>108</v>
      </c>
      <c r="C124" s="234"/>
      <c r="D124" s="234"/>
      <c r="E124" s="118" t="s">
        <v>27</v>
      </c>
    </row>
    <row r="125" spans="1:5" x14ac:dyDescent="0.25">
      <c r="A125" s="119" t="s">
        <v>6</v>
      </c>
      <c r="B125" s="235" t="s">
        <v>109</v>
      </c>
      <c r="C125" s="235"/>
      <c r="D125" s="235"/>
      <c r="E125" s="124">
        <f>E35</f>
        <v>0</v>
      </c>
    </row>
    <row r="126" spans="1:5" x14ac:dyDescent="0.25">
      <c r="A126" s="120" t="s">
        <v>7</v>
      </c>
      <c r="B126" s="236" t="s">
        <v>110</v>
      </c>
      <c r="C126" s="236"/>
      <c r="D126" s="236"/>
      <c r="E126" s="134">
        <f>E70</f>
        <v>0</v>
      </c>
    </row>
    <row r="127" spans="1:5" x14ac:dyDescent="0.25">
      <c r="A127" s="119" t="s">
        <v>8</v>
      </c>
      <c r="B127" s="235" t="s">
        <v>111</v>
      </c>
      <c r="C127" s="235"/>
      <c r="D127" s="235"/>
      <c r="E127" s="124">
        <f>E80</f>
        <v>5.8838400000000004E-3</v>
      </c>
    </row>
    <row r="128" spans="1:5" x14ac:dyDescent="0.25">
      <c r="A128" s="120" t="s">
        <v>9</v>
      </c>
      <c r="B128" s="236" t="s">
        <v>112</v>
      </c>
      <c r="C128" s="236"/>
      <c r="D128" s="236"/>
      <c r="E128" s="134">
        <f>E103</f>
        <v>0</v>
      </c>
    </row>
    <row r="129" spans="1:5" x14ac:dyDescent="0.25">
      <c r="A129" s="119" t="s">
        <v>10</v>
      </c>
      <c r="B129" s="235" t="s">
        <v>113</v>
      </c>
      <c r="C129" s="235"/>
      <c r="D129" s="235"/>
      <c r="E129" s="124">
        <f>E111</f>
        <v>0</v>
      </c>
    </row>
    <row r="130" spans="1:5" x14ac:dyDescent="0.25">
      <c r="A130" s="234" t="s">
        <v>114</v>
      </c>
      <c r="B130" s="234"/>
      <c r="C130" s="234"/>
      <c r="D130" s="234"/>
      <c r="E130" s="137">
        <f>SUM(E125:E129)</f>
        <v>5.8838400000000004E-3</v>
      </c>
    </row>
    <row r="131" spans="1:5" x14ac:dyDescent="0.25">
      <c r="A131" s="138" t="s">
        <v>11</v>
      </c>
      <c r="B131" s="235" t="s">
        <v>115</v>
      </c>
      <c r="C131" s="235"/>
      <c r="D131" s="235"/>
      <c r="E131" s="115">
        <f>E121</f>
        <v>9.9155332273449933E-4</v>
      </c>
    </row>
    <row r="132" spans="1:5" x14ac:dyDescent="0.25">
      <c r="A132" s="242" t="s">
        <v>116</v>
      </c>
      <c r="B132" s="242"/>
      <c r="C132" s="242"/>
      <c r="D132" s="242"/>
      <c r="E132" s="133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7EBE9-5FB2-4594-9FF1-E53A552E2E16}">
  <sheetPr>
    <tabColor theme="4" tint="0.39997558519241921"/>
  </sheetPr>
  <dimension ref="A1:E132"/>
  <sheetViews>
    <sheetView showGridLines="0" topLeftCell="A109" workbookViewId="0">
      <selection activeCell="E121" sqref="E121"/>
    </sheetView>
  </sheetViews>
  <sheetFormatPr defaultRowHeight="15" x14ac:dyDescent="0.25"/>
  <cols>
    <col min="1" max="1" width="7.42578125" customWidth="1"/>
    <col min="2" max="2" width="7.710937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24" t="s">
        <v>3</v>
      </c>
      <c r="B1" s="224"/>
      <c r="C1" s="224"/>
      <c r="D1" s="224"/>
      <c r="E1" s="224"/>
    </row>
    <row r="2" spans="1:5" x14ac:dyDescent="0.25">
      <c r="A2" s="183"/>
      <c r="B2" s="183"/>
      <c r="C2" s="183"/>
      <c r="D2" s="183"/>
      <c r="E2" s="183"/>
    </row>
    <row r="3" spans="1:5" x14ac:dyDescent="0.25">
      <c r="A3" s="225" t="s">
        <v>159</v>
      </c>
      <c r="B3" s="225"/>
      <c r="C3" s="225"/>
      <c r="D3" s="225"/>
      <c r="E3" s="225"/>
    </row>
    <row r="4" spans="1:5" x14ac:dyDescent="0.25">
      <c r="A4" s="226" t="s">
        <v>2</v>
      </c>
      <c r="B4" s="226"/>
      <c r="C4" s="226"/>
      <c r="D4" s="226"/>
      <c r="E4" s="226"/>
    </row>
    <row r="5" spans="1:5" x14ac:dyDescent="0.25">
      <c r="A5" s="225" t="s">
        <v>0</v>
      </c>
      <c r="B5" s="225"/>
      <c r="C5" s="225"/>
      <c r="D5" s="225"/>
      <c r="E5" s="225"/>
    </row>
    <row r="6" spans="1:5" ht="31.5" customHeight="1" x14ac:dyDescent="0.25">
      <c r="A6" s="139" t="s">
        <v>1</v>
      </c>
      <c r="B6" s="227" t="s">
        <v>4</v>
      </c>
      <c r="C6" s="227"/>
      <c r="D6" s="227"/>
      <c r="E6" s="227"/>
    </row>
    <row r="7" spans="1:5" x14ac:dyDescent="0.25">
      <c r="A7" s="183"/>
      <c r="B7" s="183"/>
      <c r="C7" s="183"/>
      <c r="D7" s="183"/>
      <c r="E7" s="183"/>
    </row>
    <row r="8" spans="1:5" x14ac:dyDescent="0.25">
      <c r="A8" s="231" t="s">
        <v>5</v>
      </c>
      <c r="B8" s="231"/>
      <c r="C8" s="231"/>
      <c r="D8" s="231"/>
      <c r="E8" s="231"/>
    </row>
    <row r="9" spans="1:5" x14ac:dyDescent="0.25">
      <c r="A9" s="107" t="s">
        <v>6</v>
      </c>
      <c r="B9" s="232" t="s">
        <v>12</v>
      </c>
      <c r="C9" s="232"/>
      <c r="D9" s="232"/>
      <c r="E9" s="108"/>
    </row>
    <row r="10" spans="1:5" x14ac:dyDescent="0.25">
      <c r="A10" s="109" t="s">
        <v>7</v>
      </c>
      <c r="B10" s="233" t="s">
        <v>13</v>
      </c>
      <c r="C10" s="233"/>
      <c r="D10" s="233"/>
      <c r="E10" s="110" t="s">
        <v>154</v>
      </c>
    </row>
    <row r="11" spans="1:5" x14ac:dyDescent="0.25">
      <c r="A11" s="107" t="s">
        <v>8</v>
      </c>
      <c r="B11" s="232" t="s">
        <v>14</v>
      </c>
      <c r="C11" s="232"/>
      <c r="D11" s="232"/>
      <c r="E11" s="140" t="s">
        <v>155</v>
      </c>
    </row>
    <row r="12" spans="1:5" x14ac:dyDescent="0.25">
      <c r="A12" s="109" t="s">
        <v>9</v>
      </c>
      <c r="B12" s="233" t="s">
        <v>15</v>
      </c>
      <c r="C12" s="233"/>
      <c r="D12" s="233"/>
      <c r="E12" s="110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28" t="s">
        <v>16</v>
      </c>
      <c r="B14" s="228"/>
      <c r="C14" s="228"/>
      <c r="D14" s="228"/>
      <c r="E14" s="228"/>
    </row>
    <row r="15" spans="1:5" ht="30" x14ac:dyDescent="0.25">
      <c r="A15" s="243" t="s">
        <v>19</v>
      </c>
      <c r="B15" s="243"/>
      <c r="C15" s="243"/>
      <c r="D15" s="141" t="s">
        <v>18</v>
      </c>
      <c r="E15" s="142" t="s">
        <v>17</v>
      </c>
    </row>
    <row r="16" spans="1:5" x14ac:dyDescent="0.25">
      <c r="A16" s="230" t="s">
        <v>153</v>
      </c>
      <c r="B16" s="230"/>
      <c r="C16" s="230"/>
      <c r="D16" s="113" t="s">
        <v>156</v>
      </c>
      <c r="E16" s="11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31" t="s">
        <v>106</v>
      </c>
      <c r="B18" s="231"/>
      <c r="C18" s="231"/>
      <c r="D18" s="231"/>
      <c r="E18" s="231"/>
    </row>
    <row r="19" spans="1:5" x14ac:dyDescent="0.25">
      <c r="A19" s="237" t="s">
        <v>20</v>
      </c>
      <c r="B19" s="237"/>
      <c r="C19" s="237"/>
      <c r="D19" s="237"/>
      <c r="E19" s="237"/>
    </row>
    <row r="20" spans="1:5" x14ac:dyDescent="0.25">
      <c r="A20" s="113">
        <v>1</v>
      </c>
      <c r="B20" s="235" t="s">
        <v>19</v>
      </c>
      <c r="C20" s="235"/>
      <c r="D20" s="235"/>
      <c r="E20" s="113" t="s">
        <v>153</v>
      </c>
    </row>
    <row r="21" spans="1:5" x14ac:dyDescent="0.25">
      <c r="A21" s="114">
        <v>2</v>
      </c>
      <c r="B21" s="236" t="s">
        <v>21</v>
      </c>
      <c r="C21" s="236"/>
      <c r="D21" s="236"/>
      <c r="E21" s="114" t="s">
        <v>157</v>
      </c>
    </row>
    <row r="22" spans="1:5" x14ac:dyDescent="0.25">
      <c r="A22" s="113">
        <v>3</v>
      </c>
      <c r="B22" s="235" t="s">
        <v>22</v>
      </c>
      <c r="C22" s="235"/>
      <c r="D22" s="235"/>
      <c r="E22" s="115">
        <v>0</v>
      </c>
    </row>
    <row r="23" spans="1:5" ht="30" x14ac:dyDescent="0.25">
      <c r="A23" s="114">
        <v>4</v>
      </c>
      <c r="B23" s="236" t="s">
        <v>23</v>
      </c>
      <c r="C23" s="236"/>
      <c r="D23" s="236"/>
      <c r="E23" s="117" t="s">
        <v>166</v>
      </c>
    </row>
    <row r="24" spans="1:5" x14ac:dyDescent="0.25">
      <c r="A24" s="113">
        <v>5</v>
      </c>
      <c r="B24" s="235" t="s">
        <v>24</v>
      </c>
      <c r="C24" s="235"/>
      <c r="D24" s="235"/>
      <c r="E24" s="11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31" t="s">
        <v>25</v>
      </c>
      <c r="B26" s="231"/>
      <c r="C26" s="231"/>
      <c r="D26" s="231"/>
      <c r="E26" s="231"/>
    </row>
    <row r="27" spans="1:5" x14ac:dyDescent="0.25">
      <c r="A27" s="118">
        <v>1</v>
      </c>
      <c r="B27" s="234" t="s">
        <v>26</v>
      </c>
      <c r="C27" s="234"/>
      <c r="D27" s="234"/>
      <c r="E27" s="118" t="s">
        <v>27</v>
      </c>
    </row>
    <row r="28" spans="1:5" x14ac:dyDescent="0.25">
      <c r="A28" s="119" t="s">
        <v>6</v>
      </c>
      <c r="B28" s="235" t="s">
        <v>29</v>
      </c>
      <c r="C28" s="235"/>
      <c r="D28" s="235"/>
      <c r="E28" s="115">
        <f>E22</f>
        <v>0</v>
      </c>
    </row>
    <row r="29" spans="1:5" x14ac:dyDescent="0.25">
      <c r="A29" s="120" t="s">
        <v>7</v>
      </c>
      <c r="B29" s="236" t="s">
        <v>30</v>
      </c>
      <c r="C29" s="236"/>
      <c r="D29" s="236"/>
      <c r="E29" s="121">
        <f>E28*0.3</f>
        <v>0</v>
      </c>
    </row>
    <row r="30" spans="1:5" x14ac:dyDescent="0.25">
      <c r="A30" s="119" t="s">
        <v>8</v>
      </c>
      <c r="B30" s="235" t="s">
        <v>31</v>
      </c>
      <c r="C30" s="235"/>
      <c r="D30" s="235"/>
      <c r="E30" s="115">
        <v>0</v>
      </c>
    </row>
    <row r="31" spans="1:5" x14ac:dyDescent="0.25">
      <c r="A31" s="120" t="s">
        <v>9</v>
      </c>
      <c r="B31" s="236" t="s">
        <v>32</v>
      </c>
      <c r="C31" s="236"/>
      <c r="D31" s="236"/>
      <c r="E31" s="121">
        <f>((E28+E29)*(9/12))*0.2</f>
        <v>0</v>
      </c>
    </row>
    <row r="32" spans="1:5" x14ac:dyDescent="0.25">
      <c r="A32" s="119" t="s">
        <v>10</v>
      </c>
      <c r="B32" s="235" t="s">
        <v>33</v>
      </c>
      <c r="C32" s="235"/>
      <c r="D32" s="235"/>
      <c r="E32" s="115">
        <f>((E28+E29)*0.08)*1.2</f>
        <v>0</v>
      </c>
    </row>
    <row r="33" spans="1:5" x14ac:dyDescent="0.25">
      <c r="A33" s="120" t="s">
        <v>11</v>
      </c>
      <c r="B33" s="236" t="s">
        <v>34</v>
      </c>
      <c r="C33" s="236"/>
      <c r="D33" s="236"/>
      <c r="E33" s="121">
        <v>0</v>
      </c>
    </row>
    <row r="34" spans="1:5" x14ac:dyDescent="0.25">
      <c r="A34" s="119" t="s">
        <v>28</v>
      </c>
      <c r="B34" s="235" t="s">
        <v>35</v>
      </c>
      <c r="C34" s="235"/>
      <c r="D34" s="235"/>
      <c r="E34" s="115">
        <v>0</v>
      </c>
    </row>
    <row r="35" spans="1:5" x14ac:dyDescent="0.25">
      <c r="A35" s="242" t="s">
        <v>36</v>
      </c>
      <c r="B35" s="242"/>
      <c r="C35" s="242"/>
      <c r="D35" s="242"/>
      <c r="E35" s="143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31" t="s">
        <v>37</v>
      </c>
      <c r="B37" s="231"/>
      <c r="C37" s="231"/>
      <c r="D37" s="231"/>
      <c r="E37" s="23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31" t="s">
        <v>38</v>
      </c>
      <c r="B39" s="231"/>
      <c r="C39" s="231"/>
      <c r="D39" s="231"/>
      <c r="E39" s="231"/>
    </row>
    <row r="40" spans="1:5" x14ac:dyDescent="0.25">
      <c r="A40" s="123" t="s">
        <v>39</v>
      </c>
      <c r="B40" s="234" t="s">
        <v>40</v>
      </c>
      <c r="C40" s="234"/>
      <c r="D40" s="234"/>
      <c r="E40" s="123" t="s">
        <v>27</v>
      </c>
    </row>
    <row r="41" spans="1:5" x14ac:dyDescent="0.25">
      <c r="A41" s="119" t="s">
        <v>6</v>
      </c>
      <c r="B41" s="113" t="s">
        <v>41</v>
      </c>
      <c r="C41" s="113"/>
      <c r="D41" s="113"/>
      <c r="E41" s="124">
        <f>E35/12</f>
        <v>0</v>
      </c>
    </row>
    <row r="42" spans="1:5" x14ac:dyDescent="0.25">
      <c r="A42" s="120" t="s">
        <v>7</v>
      </c>
      <c r="B42" s="114" t="s">
        <v>42</v>
      </c>
      <c r="C42" s="114"/>
      <c r="D42" s="114"/>
      <c r="E42" s="121">
        <f>(E35/12)+((E35/3)/12)</f>
        <v>0</v>
      </c>
    </row>
    <row r="43" spans="1:5" x14ac:dyDescent="0.25">
      <c r="A43" s="239" t="s">
        <v>36</v>
      </c>
      <c r="B43" s="239"/>
      <c r="C43" s="239"/>
      <c r="D43" s="239"/>
      <c r="E43" s="128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40" t="s">
        <v>43</v>
      </c>
      <c r="B45" s="240"/>
      <c r="C45" s="240"/>
      <c r="D45" s="240"/>
      <c r="E45" s="240"/>
    </row>
    <row r="46" spans="1:5" x14ac:dyDescent="0.25">
      <c r="A46" s="123" t="s">
        <v>44</v>
      </c>
      <c r="B46" s="234" t="s">
        <v>45</v>
      </c>
      <c r="C46" s="234"/>
      <c r="D46" s="118" t="s">
        <v>46</v>
      </c>
      <c r="E46" s="118" t="s">
        <v>27</v>
      </c>
    </row>
    <row r="47" spans="1:5" x14ac:dyDescent="0.25">
      <c r="A47" s="119" t="s">
        <v>6</v>
      </c>
      <c r="B47" s="235" t="s">
        <v>48</v>
      </c>
      <c r="C47" s="235"/>
      <c r="D47" s="129">
        <v>0.2</v>
      </c>
      <c r="E47" s="115">
        <f>($E$35+$E$43)*D47</f>
        <v>0</v>
      </c>
    </row>
    <row r="48" spans="1:5" x14ac:dyDescent="0.25">
      <c r="A48" s="120" t="s">
        <v>7</v>
      </c>
      <c r="B48" s="236" t="s">
        <v>49</v>
      </c>
      <c r="C48" s="236"/>
      <c r="D48" s="130">
        <v>2.5000000000000001E-2</v>
      </c>
      <c r="E48" s="121">
        <f t="shared" ref="E48:E54" si="0">($E$35+$E$43)*D48</f>
        <v>0</v>
      </c>
    </row>
    <row r="49" spans="1:5" x14ac:dyDescent="0.25">
      <c r="A49" s="119" t="s">
        <v>8</v>
      </c>
      <c r="B49" s="235" t="s">
        <v>50</v>
      </c>
      <c r="C49" s="235"/>
      <c r="D49" s="129">
        <v>0.03</v>
      </c>
      <c r="E49" s="115">
        <f t="shared" si="0"/>
        <v>0</v>
      </c>
    </row>
    <row r="50" spans="1:5" x14ac:dyDescent="0.25">
      <c r="A50" s="120" t="s">
        <v>9</v>
      </c>
      <c r="B50" s="236" t="s">
        <v>51</v>
      </c>
      <c r="C50" s="236"/>
      <c r="D50" s="130">
        <v>1.4999999999999999E-2</v>
      </c>
      <c r="E50" s="121">
        <f t="shared" si="0"/>
        <v>0</v>
      </c>
    </row>
    <row r="51" spans="1:5" x14ac:dyDescent="0.25">
      <c r="A51" s="119" t="s">
        <v>10</v>
      </c>
      <c r="B51" s="235" t="s">
        <v>52</v>
      </c>
      <c r="C51" s="235"/>
      <c r="D51" s="129">
        <v>0.01</v>
      </c>
      <c r="E51" s="115">
        <f t="shared" si="0"/>
        <v>0</v>
      </c>
    </row>
    <row r="52" spans="1:5" x14ac:dyDescent="0.25">
      <c r="A52" s="120" t="s">
        <v>11</v>
      </c>
      <c r="B52" s="236" t="s">
        <v>53</v>
      </c>
      <c r="C52" s="236"/>
      <c r="D52" s="130">
        <v>6.0000000000000001E-3</v>
      </c>
      <c r="E52" s="121">
        <f t="shared" si="0"/>
        <v>0</v>
      </c>
    </row>
    <row r="53" spans="1:5" x14ac:dyDescent="0.25">
      <c r="A53" s="119" t="s">
        <v>28</v>
      </c>
      <c r="B53" s="235" t="s">
        <v>54</v>
      </c>
      <c r="C53" s="235"/>
      <c r="D53" s="129">
        <v>2E-3</v>
      </c>
      <c r="E53" s="115">
        <f t="shared" si="0"/>
        <v>0</v>
      </c>
    </row>
    <row r="54" spans="1:5" x14ac:dyDescent="0.25">
      <c r="A54" s="120" t="s">
        <v>47</v>
      </c>
      <c r="B54" s="236" t="s">
        <v>55</v>
      </c>
      <c r="C54" s="236"/>
      <c r="D54" s="130">
        <v>0.08</v>
      </c>
      <c r="E54" s="121">
        <f t="shared" si="0"/>
        <v>0</v>
      </c>
    </row>
    <row r="55" spans="1:5" x14ac:dyDescent="0.25">
      <c r="A55" s="239" t="s">
        <v>36</v>
      </c>
      <c r="B55" s="239"/>
      <c r="C55" s="239"/>
      <c r="D55" s="131">
        <f>SUM(D47:D54)</f>
        <v>0.36800000000000005</v>
      </c>
      <c r="E55" s="132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31" t="s">
        <v>56</v>
      </c>
      <c r="B57" s="231"/>
      <c r="C57" s="231"/>
      <c r="D57" s="231"/>
      <c r="E57" s="231"/>
    </row>
    <row r="58" spans="1:5" x14ac:dyDescent="0.25">
      <c r="A58" s="118" t="s">
        <v>57</v>
      </c>
      <c r="B58" s="234" t="s">
        <v>58</v>
      </c>
      <c r="C58" s="234"/>
      <c r="D58" s="234"/>
      <c r="E58" s="118" t="s">
        <v>27</v>
      </c>
    </row>
    <row r="59" spans="1:5" x14ac:dyDescent="0.25">
      <c r="A59" s="119" t="s">
        <v>6</v>
      </c>
      <c r="B59" s="235" t="s">
        <v>59</v>
      </c>
      <c r="C59" s="235"/>
      <c r="D59" s="235"/>
      <c r="E59" s="115">
        <v>0</v>
      </c>
    </row>
    <row r="60" spans="1:5" x14ac:dyDescent="0.25">
      <c r="A60" s="120" t="s">
        <v>7</v>
      </c>
      <c r="B60" s="236" t="s">
        <v>60</v>
      </c>
      <c r="C60" s="236"/>
      <c r="D60" s="236"/>
      <c r="E60" s="121">
        <v>0</v>
      </c>
    </row>
    <row r="61" spans="1:5" x14ac:dyDescent="0.25">
      <c r="A61" s="119" t="s">
        <v>8</v>
      </c>
      <c r="B61" s="235" t="s">
        <v>61</v>
      </c>
      <c r="C61" s="235"/>
      <c r="D61" s="235"/>
      <c r="E61" s="115">
        <v>0</v>
      </c>
    </row>
    <row r="62" spans="1:5" x14ac:dyDescent="0.25">
      <c r="A62" s="120" t="s">
        <v>9</v>
      </c>
      <c r="B62" s="236" t="s">
        <v>160</v>
      </c>
      <c r="C62" s="236"/>
      <c r="D62" s="236"/>
      <c r="E62" s="121">
        <v>0</v>
      </c>
    </row>
    <row r="63" spans="1:5" x14ac:dyDescent="0.25">
      <c r="A63" s="239" t="s">
        <v>36</v>
      </c>
      <c r="B63" s="239"/>
      <c r="C63" s="239"/>
      <c r="D63" s="239"/>
      <c r="E63" s="132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31" t="s">
        <v>63</v>
      </c>
      <c r="B65" s="231"/>
      <c r="C65" s="231"/>
      <c r="D65" s="231"/>
      <c r="E65" s="231"/>
    </row>
    <row r="66" spans="1:5" x14ac:dyDescent="0.25">
      <c r="A66" s="118">
        <v>2</v>
      </c>
      <c r="B66" s="234" t="s">
        <v>64</v>
      </c>
      <c r="C66" s="234"/>
      <c r="D66" s="234"/>
      <c r="E66" s="118" t="s">
        <v>27</v>
      </c>
    </row>
    <row r="67" spans="1:5" x14ac:dyDescent="0.25">
      <c r="A67" s="113" t="s">
        <v>39</v>
      </c>
      <c r="B67" s="235" t="s">
        <v>65</v>
      </c>
      <c r="C67" s="235"/>
      <c r="D67" s="235"/>
      <c r="E67" s="115">
        <f>E43</f>
        <v>0</v>
      </c>
    </row>
    <row r="68" spans="1:5" x14ac:dyDescent="0.25">
      <c r="A68" s="114" t="s">
        <v>44</v>
      </c>
      <c r="B68" s="236" t="s">
        <v>45</v>
      </c>
      <c r="C68" s="236"/>
      <c r="D68" s="236"/>
      <c r="E68" s="121">
        <f>E55</f>
        <v>0</v>
      </c>
    </row>
    <row r="69" spans="1:5" x14ac:dyDescent="0.25">
      <c r="A69" s="113" t="s">
        <v>57</v>
      </c>
      <c r="B69" s="235" t="s">
        <v>58</v>
      </c>
      <c r="C69" s="235"/>
      <c r="D69" s="235"/>
      <c r="E69" s="115">
        <f>E63</f>
        <v>0</v>
      </c>
    </row>
    <row r="70" spans="1:5" x14ac:dyDescent="0.25">
      <c r="A70" s="242" t="s">
        <v>36</v>
      </c>
      <c r="B70" s="242"/>
      <c r="C70" s="242"/>
      <c r="D70" s="242"/>
      <c r="E70" s="133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31" t="s">
        <v>66</v>
      </c>
      <c r="B72" s="231"/>
      <c r="C72" s="231"/>
      <c r="D72" s="231"/>
      <c r="E72" s="231"/>
    </row>
    <row r="73" spans="1:5" x14ac:dyDescent="0.25">
      <c r="A73" s="118">
        <v>3</v>
      </c>
      <c r="B73" s="234" t="s">
        <v>67</v>
      </c>
      <c r="C73" s="234"/>
      <c r="D73" s="234"/>
      <c r="E73" s="118" t="s">
        <v>27</v>
      </c>
    </row>
    <row r="74" spans="1:5" x14ac:dyDescent="0.25">
      <c r="A74" s="119" t="s">
        <v>6</v>
      </c>
      <c r="B74" s="235" t="s">
        <v>68</v>
      </c>
      <c r="C74" s="235"/>
      <c r="D74" s="235"/>
      <c r="E74" s="115">
        <f>(E35/12)*0.0555</f>
        <v>0</v>
      </c>
    </row>
    <row r="75" spans="1:5" x14ac:dyDescent="0.25">
      <c r="A75" s="120" t="s">
        <v>7</v>
      </c>
      <c r="B75" s="236" t="s">
        <v>69</v>
      </c>
      <c r="C75" s="236"/>
      <c r="D75" s="236"/>
      <c r="E75" s="121">
        <f>E74*0.08</f>
        <v>0</v>
      </c>
    </row>
    <row r="76" spans="1:5" x14ac:dyDescent="0.25">
      <c r="A76" s="119" t="s">
        <v>8</v>
      </c>
      <c r="B76" s="235" t="s">
        <v>70</v>
      </c>
      <c r="C76" s="235"/>
      <c r="D76" s="235"/>
      <c r="E76" s="115">
        <f>((0.08*((0.4)*(0.9))*(E35+(0.0833)+(0.121))))</f>
        <v>5.8838400000000004E-3</v>
      </c>
    </row>
    <row r="77" spans="1:5" x14ac:dyDescent="0.25">
      <c r="A77" s="120" t="s">
        <v>9</v>
      </c>
      <c r="B77" s="236" t="s">
        <v>71</v>
      </c>
      <c r="C77" s="236"/>
      <c r="D77" s="236"/>
      <c r="E77" s="121">
        <f>((E35/30)*7)/12</f>
        <v>0</v>
      </c>
    </row>
    <row r="78" spans="1:5" x14ac:dyDescent="0.25">
      <c r="A78" s="119" t="s">
        <v>10</v>
      </c>
      <c r="B78" s="241" t="s">
        <v>72</v>
      </c>
      <c r="C78" s="241"/>
      <c r="D78" s="241"/>
      <c r="E78" s="115">
        <f>D55*E77</f>
        <v>0</v>
      </c>
    </row>
    <row r="79" spans="1:5" x14ac:dyDescent="0.25">
      <c r="A79" s="120" t="s">
        <v>11</v>
      </c>
      <c r="B79" s="236" t="s">
        <v>73</v>
      </c>
      <c r="C79" s="236"/>
      <c r="D79" s="236"/>
      <c r="E79" s="121">
        <f>(E77*0.08)*0.4</f>
        <v>0</v>
      </c>
    </row>
    <row r="80" spans="1:5" x14ac:dyDescent="0.25">
      <c r="A80" s="239" t="s">
        <v>36</v>
      </c>
      <c r="B80" s="239"/>
      <c r="C80" s="239"/>
      <c r="D80" s="239"/>
      <c r="E80" s="132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31" t="s">
        <v>74</v>
      </c>
      <c r="B82" s="231"/>
      <c r="C82" s="231"/>
      <c r="D82" s="231"/>
      <c r="E82" s="23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31" t="s">
        <v>75</v>
      </c>
      <c r="B84" s="231"/>
      <c r="C84" s="231"/>
      <c r="D84" s="231"/>
      <c r="E84" s="231"/>
    </row>
    <row r="85" spans="1:5" x14ac:dyDescent="0.25">
      <c r="A85" s="118" t="s">
        <v>76</v>
      </c>
      <c r="B85" s="234" t="s">
        <v>77</v>
      </c>
      <c r="C85" s="234"/>
      <c r="D85" s="234"/>
      <c r="E85" s="118" t="s">
        <v>27</v>
      </c>
    </row>
    <row r="86" spans="1:5" x14ac:dyDescent="0.25">
      <c r="A86" s="119" t="s">
        <v>6</v>
      </c>
      <c r="B86" s="235" t="s">
        <v>78</v>
      </c>
      <c r="C86" s="235"/>
      <c r="D86" s="235"/>
      <c r="E86" s="115">
        <f>E35/12</f>
        <v>0</v>
      </c>
    </row>
    <row r="87" spans="1:5" x14ac:dyDescent="0.25">
      <c r="A87" s="120" t="s">
        <v>7</v>
      </c>
      <c r="B87" s="236" t="s">
        <v>77</v>
      </c>
      <c r="C87" s="236"/>
      <c r="D87" s="236"/>
      <c r="E87" s="121">
        <f>((E35*1)/30)/12</f>
        <v>0</v>
      </c>
    </row>
    <row r="88" spans="1:5" x14ac:dyDescent="0.25">
      <c r="A88" s="119" t="s">
        <v>8</v>
      </c>
      <c r="B88" s="235" t="s">
        <v>79</v>
      </c>
      <c r="C88" s="235"/>
      <c r="D88" s="235"/>
      <c r="E88" s="115">
        <f>((E35*(5/30))/12)*0.015</f>
        <v>0</v>
      </c>
    </row>
    <row r="89" spans="1:5" x14ac:dyDescent="0.25">
      <c r="A89" s="120" t="s">
        <v>9</v>
      </c>
      <c r="B89" s="236" t="s">
        <v>80</v>
      </c>
      <c r="C89" s="236"/>
      <c r="D89" s="236"/>
      <c r="E89" s="121">
        <f>(E35*(1/12))*0.0178</f>
        <v>0</v>
      </c>
    </row>
    <row r="90" spans="1:5" x14ac:dyDescent="0.25">
      <c r="A90" s="119" t="s">
        <v>10</v>
      </c>
      <c r="B90" s="235" t="s">
        <v>81</v>
      </c>
      <c r="C90" s="235"/>
      <c r="D90" s="235"/>
      <c r="E90" s="115">
        <f>(((((E35/3)/12)+E41+E61+E62)*(120/30))*0.0467)*0.0528</f>
        <v>0</v>
      </c>
    </row>
    <row r="91" spans="1:5" x14ac:dyDescent="0.25">
      <c r="A91" s="120" t="s">
        <v>11</v>
      </c>
      <c r="B91" s="236" t="s">
        <v>62</v>
      </c>
      <c r="C91" s="236"/>
      <c r="D91" s="236"/>
      <c r="E91" s="121">
        <v>0</v>
      </c>
    </row>
    <row r="92" spans="1:5" x14ac:dyDescent="0.25">
      <c r="A92" s="239" t="s">
        <v>36</v>
      </c>
      <c r="B92" s="239"/>
      <c r="C92" s="239"/>
      <c r="D92" s="239"/>
      <c r="E92" s="132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31" t="s">
        <v>82</v>
      </c>
      <c r="B94" s="231"/>
      <c r="C94" s="231"/>
      <c r="D94" s="231"/>
      <c r="E94" s="231"/>
    </row>
    <row r="95" spans="1:5" x14ac:dyDescent="0.25">
      <c r="A95" s="118" t="s">
        <v>83</v>
      </c>
      <c r="B95" s="234" t="s">
        <v>84</v>
      </c>
      <c r="C95" s="234"/>
      <c r="D95" s="234"/>
      <c r="E95" s="118" t="s">
        <v>27</v>
      </c>
    </row>
    <row r="96" spans="1:5" x14ac:dyDescent="0.25">
      <c r="A96" s="113" t="s">
        <v>6</v>
      </c>
      <c r="B96" s="235" t="s">
        <v>84</v>
      </c>
      <c r="C96" s="235"/>
      <c r="D96" s="235"/>
      <c r="E96" s="115">
        <f>((((E35)/180)*1.5)*7.5)</f>
        <v>0</v>
      </c>
    </row>
    <row r="97" spans="1:5" x14ac:dyDescent="0.25">
      <c r="A97" s="242" t="s">
        <v>36</v>
      </c>
      <c r="B97" s="242"/>
      <c r="C97" s="242"/>
      <c r="D97" s="242"/>
      <c r="E97" s="121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31" t="s">
        <v>85</v>
      </c>
      <c r="B99" s="231"/>
      <c r="C99" s="231"/>
      <c r="D99" s="231"/>
      <c r="E99" s="231"/>
    </row>
    <row r="100" spans="1:5" x14ac:dyDescent="0.25">
      <c r="A100" s="118">
        <v>4</v>
      </c>
      <c r="B100" s="234" t="s">
        <v>86</v>
      </c>
      <c r="C100" s="234"/>
      <c r="D100" s="234"/>
      <c r="E100" s="118" t="s">
        <v>27</v>
      </c>
    </row>
    <row r="101" spans="1:5" x14ac:dyDescent="0.25">
      <c r="A101" s="113" t="s">
        <v>87</v>
      </c>
      <c r="B101" s="235" t="s">
        <v>88</v>
      </c>
      <c r="C101" s="235"/>
      <c r="D101" s="235"/>
      <c r="E101" s="115">
        <f>E92</f>
        <v>0</v>
      </c>
    </row>
    <row r="102" spans="1:5" x14ac:dyDescent="0.25">
      <c r="A102" s="114" t="s">
        <v>89</v>
      </c>
      <c r="B102" s="236" t="s">
        <v>84</v>
      </c>
      <c r="C102" s="236"/>
      <c r="D102" s="236"/>
      <c r="E102" s="121">
        <f>E97</f>
        <v>0</v>
      </c>
    </row>
    <row r="103" spans="1:5" x14ac:dyDescent="0.25">
      <c r="A103" s="239" t="s">
        <v>36</v>
      </c>
      <c r="B103" s="239"/>
      <c r="C103" s="239"/>
      <c r="D103" s="239"/>
      <c r="E103" s="132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31" t="s">
        <v>90</v>
      </c>
      <c r="B105" s="231"/>
      <c r="C105" s="231"/>
      <c r="D105" s="231"/>
      <c r="E105" s="231"/>
    </row>
    <row r="106" spans="1:5" x14ac:dyDescent="0.25">
      <c r="A106" s="118">
        <v>5</v>
      </c>
      <c r="B106" s="234" t="s">
        <v>91</v>
      </c>
      <c r="C106" s="234"/>
      <c r="D106" s="234"/>
      <c r="E106" s="118" t="s">
        <v>27</v>
      </c>
    </row>
    <row r="107" spans="1:5" x14ac:dyDescent="0.25">
      <c r="A107" s="119" t="s">
        <v>6</v>
      </c>
      <c r="B107" s="235" t="s">
        <v>92</v>
      </c>
      <c r="C107" s="235"/>
      <c r="D107" s="235"/>
      <c r="E107" s="115">
        <v>0</v>
      </c>
    </row>
    <row r="108" spans="1:5" x14ac:dyDescent="0.25">
      <c r="A108" s="120" t="s">
        <v>7</v>
      </c>
      <c r="B108" s="236" t="s">
        <v>293</v>
      </c>
      <c r="C108" s="236"/>
      <c r="D108" s="236"/>
      <c r="E108" s="121">
        <v>0</v>
      </c>
    </row>
    <row r="109" spans="1:5" x14ac:dyDescent="0.25">
      <c r="A109" s="119" t="s">
        <v>8</v>
      </c>
      <c r="B109" s="235" t="s">
        <v>94</v>
      </c>
      <c r="C109" s="235"/>
      <c r="D109" s="235"/>
      <c r="E109" s="115">
        <v>0</v>
      </c>
    </row>
    <row r="110" spans="1:5" x14ac:dyDescent="0.25">
      <c r="A110" s="120" t="s">
        <v>9</v>
      </c>
      <c r="B110" s="236" t="s">
        <v>292</v>
      </c>
      <c r="C110" s="236"/>
      <c r="D110" s="236"/>
      <c r="E110" s="121">
        <v>0</v>
      </c>
    </row>
    <row r="111" spans="1:5" x14ac:dyDescent="0.25">
      <c r="A111" s="239" t="s">
        <v>36</v>
      </c>
      <c r="B111" s="239"/>
      <c r="C111" s="239"/>
      <c r="D111" s="239"/>
      <c r="E111" s="115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31" t="s">
        <v>95</v>
      </c>
      <c r="B113" s="231"/>
      <c r="C113" s="231"/>
      <c r="D113" s="231"/>
      <c r="E113" s="231"/>
    </row>
    <row r="114" spans="1:5" x14ac:dyDescent="0.25">
      <c r="A114" s="118">
        <v>6</v>
      </c>
      <c r="B114" s="234" t="s">
        <v>96</v>
      </c>
      <c r="C114" s="234"/>
      <c r="D114" s="118" t="s">
        <v>46</v>
      </c>
      <c r="E114" s="118" t="s">
        <v>27</v>
      </c>
    </row>
    <row r="115" spans="1:5" x14ac:dyDescent="0.25">
      <c r="A115" s="119" t="s">
        <v>6</v>
      </c>
      <c r="B115" s="235" t="s">
        <v>100</v>
      </c>
      <c r="C115" s="235"/>
      <c r="D115" s="173">
        <v>0.05</v>
      </c>
      <c r="E115" s="124">
        <f>(E35+E70+E80+E103+E111)*0.05</f>
        <v>2.9419200000000003E-4</v>
      </c>
    </row>
    <row r="116" spans="1:5" x14ac:dyDescent="0.25">
      <c r="A116" s="120" t="s">
        <v>7</v>
      </c>
      <c r="B116" s="236" t="s">
        <v>101</v>
      </c>
      <c r="C116" s="236"/>
      <c r="D116" s="174">
        <v>0.05</v>
      </c>
      <c r="E116" s="134">
        <f>(E35+E70+E80+E92+E111+E115)*0.05</f>
        <v>3.0890160000000009E-4</v>
      </c>
    </row>
    <row r="117" spans="1:5" x14ac:dyDescent="0.25">
      <c r="A117" s="119" t="s">
        <v>8</v>
      </c>
      <c r="B117" s="235" t="s">
        <v>102</v>
      </c>
      <c r="C117" s="235"/>
      <c r="D117" s="113"/>
      <c r="E117" s="113"/>
    </row>
    <row r="118" spans="1:5" x14ac:dyDescent="0.25">
      <c r="A118" s="135"/>
      <c r="B118" s="114" t="s">
        <v>97</v>
      </c>
      <c r="C118" s="114" t="s">
        <v>103</v>
      </c>
      <c r="D118" s="130">
        <v>3.6499999999999998E-2</v>
      </c>
      <c r="E118" s="121">
        <f>((E35+E70+E80+E103+E111++E115+E116)/((1-(D118+D120))))*D118</f>
        <v>2.5095185627980923E-4</v>
      </c>
    </row>
    <row r="119" spans="1:5" x14ac:dyDescent="0.25">
      <c r="A119" s="136"/>
      <c r="B119" s="113" t="s">
        <v>98</v>
      </c>
      <c r="C119" s="113" t="s">
        <v>104</v>
      </c>
      <c r="D119" s="129">
        <v>0</v>
      </c>
      <c r="E119" s="115">
        <v>0</v>
      </c>
    </row>
    <row r="120" spans="1:5" x14ac:dyDescent="0.25">
      <c r="A120" s="135"/>
      <c r="B120" s="114" t="s">
        <v>99</v>
      </c>
      <c r="C120" s="114" t="s">
        <v>105</v>
      </c>
      <c r="D120" s="130">
        <v>0.02</v>
      </c>
      <c r="E120" s="121">
        <f>((E35+E70+E80+E103+E111++E115+E116)/((1-(D118+D120))))*D120</f>
        <v>1.3750786645469002E-4</v>
      </c>
    </row>
    <row r="121" spans="1:5" x14ac:dyDescent="0.25">
      <c r="A121" s="239" t="s">
        <v>36</v>
      </c>
      <c r="B121" s="239"/>
      <c r="C121" s="239"/>
      <c r="D121" s="239"/>
      <c r="E121" s="128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31" t="s">
        <v>107</v>
      </c>
      <c r="B123" s="231"/>
      <c r="C123" s="231"/>
      <c r="D123" s="231"/>
      <c r="E123" s="231"/>
    </row>
    <row r="124" spans="1:5" x14ac:dyDescent="0.25">
      <c r="A124" s="125"/>
      <c r="B124" s="234" t="s">
        <v>108</v>
      </c>
      <c r="C124" s="234"/>
      <c r="D124" s="234"/>
      <c r="E124" s="118" t="s">
        <v>27</v>
      </c>
    </row>
    <row r="125" spans="1:5" x14ac:dyDescent="0.25">
      <c r="A125" s="119" t="s">
        <v>6</v>
      </c>
      <c r="B125" s="235" t="s">
        <v>109</v>
      </c>
      <c r="C125" s="235"/>
      <c r="D125" s="235"/>
      <c r="E125" s="124">
        <f>E35</f>
        <v>0</v>
      </c>
    </row>
    <row r="126" spans="1:5" x14ac:dyDescent="0.25">
      <c r="A126" s="120" t="s">
        <v>7</v>
      </c>
      <c r="B126" s="236" t="s">
        <v>110</v>
      </c>
      <c r="C126" s="236"/>
      <c r="D126" s="236"/>
      <c r="E126" s="134">
        <f>E70</f>
        <v>0</v>
      </c>
    </row>
    <row r="127" spans="1:5" x14ac:dyDescent="0.25">
      <c r="A127" s="119" t="s">
        <v>8</v>
      </c>
      <c r="B127" s="235" t="s">
        <v>111</v>
      </c>
      <c r="C127" s="235"/>
      <c r="D127" s="235"/>
      <c r="E127" s="124">
        <f>E80</f>
        <v>5.8838400000000004E-3</v>
      </c>
    </row>
    <row r="128" spans="1:5" x14ac:dyDescent="0.25">
      <c r="A128" s="120" t="s">
        <v>9</v>
      </c>
      <c r="B128" s="236" t="s">
        <v>112</v>
      </c>
      <c r="C128" s="236"/>
      <c r="D128" s="236"/>
      <c r="E128" s="134">
        <f>E103</f>
        <v>0</v>
      </c>
    </row>
    <row r="129" spans="1:5" x14ac:dyDescent="0.25">
      <c r="A129" s="119" t="s">
        <v>10</v>
      </c>
      <c r="B129" s="235" t="s">
        <v>113</v>
      </c>
      <c r="C129" s="235"/>
      <c r="D129" s="235"/>
      <c r="E129" s="124">
        <f>E111</f>
        <v>0</v>
      </c>
    </row>
    <row r="130" spans="1:5" x14ac:dyDescent="0.25">
      <c r="A130" s="234" t="s">
        <v>114</v>
      </c>
      <c r="B130" s="234"/>
      <c r="C130" s="234"/>
      <c r="D130" s="234"/>
      <c r="E130" s="137">
        <f>SUM(E125:E129)</f>
        <v>5.8838400000000004E-3</v>
      </c>
    </row>
    <row r="131" spans="1:5" x14ac:dyDescent="0.25">
      <c r="A131" s="138" t="s">
        <v>11</v>
      </c>
      <c r="B131" s="235" t="s">
        <v>115</v>
      </c>
      <c r="C131" s="235"/>
      <c r="D131" s="235"/>
      <c r="E131" s="115">
        <f>E121</f>
        <v>9.9155332273449933E-4</v>
      </c>
    </row>
    <row r="132" spans="1:5" x14ac:dyDescent="0.25">
      <c r="A132" s="234" t="s">
        <v>116</v>
      </c>
      <c r="B132" s="234"/>
      <c r="C132" s="234"/>
      <c r="D132" s="234"/>
      <c r="E132" s="137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5682D-AA7D-48EF-906E-473FCE9A8BC4}">
  <sheetPr>
    <tabColor theme="8" tint="-0.249977111117893"/>
  </sheetPr>
  <dimension ref="A1:E132"/>
  <sheetViews>
    <sheetView showGridLines="0" topLeftCell="A112" workbookViewId="0">
      <selection activeCell="E121" sqref="E121"/>
    </sheetView>
  </sheetViews>
  <sheetFormatPr defaultRowHeight="15" x14ac:dyDescent="0.25"/>
  <cols>
    <col min="1" max="1" width="7.7109375" customWidth="1"/>
    <col min="2" max="2" width="7.28515625" customWidth="1"/>
    <col min="3" max="3" width="38.5703125" customWidth="1"/>
    <col min="4" max="4" width="21" customWidth="1"/>
    <col min="5" max="5" width="31.85546875" customWidth="1"/>
  </cols>
  <sheetData>
    <row r="1" spans="1:5" ht="21" x14ac:dyDescent="0.35">
      <c r="A1" s="204" t="s">
        <v>3</v>
      </c>
      <c r="B1" s="204"/>
      <c r="C1" s="204"/>
      <c r="D1" s="204"/>
      <c r="E1" s="204"/>
    </row>
    <row r="2" spans="1:5" x14ac:dyDescent="0.25">
      <c r="A2" s="183"/>
      <c r="B2" s="183"/>
      <c r="C2" s="183"/>
      <c r="D2" s="183"/>
      <c r="E2" s="183"/>
    </row>
    <row r="3" spans="1:5" x14ac:dyDescent="0.25">
      <c r="A3" s="205" t="s">
        <v>159</v>
      </c>
      <c r="B3" s="205"/>
      <c r="C3" s="205"/>
      <c r="D3" s="205"/>
      <c r="E3" s="205"/>
    </row>
    <row r="4" spans="1:5" x14ac:dyDescent="0.25">
      <c r="A4" s="206" t="s">
        <v>2</v>
      </c>
      <c r="B4" s="206"/>
      <c r="C4" s="206"/>
      <c r="D4" s="206"/>
      <c r="E4" s="206"/>
    </row>
    <row r="5" spans="1:5" x14ac:dyDescent="0.25">
      <c r="A5" s="205" t="s">
        <v>0</v>
      </c>
      <c r="B5" s="205"/>
      <c r="C5" s="205"/>
      <c r="D5" s="205"/>
      <c r="E5" s="205"/>
    </row>
    <row r="6" spans="1:5" x14ac:dyDescent="0.25">
      <c r="A6" s="2" t="s">
        <v>1</v>
      </c>
      <c r="B6" s="207" t="s">
        <v>4</v>
      </c>
      <c r="C6" s="207"/>
      <c r="D6" s="207"/>
      <c r="E6" s="207"/>
    </row>
    <row r="7" spans="1:5" x14ac:dyDescent="0.25">
      <c r="A7" s="183"/>
      <c r="B7" s="183"/>
      <c r="C7" s="183"/>
      <c r="D7" s="183"/>
      <c r="E7" s="183"/>
    </row>
    <row r="8" spans="1:5" x14ac:dyDescent="0.25">
      <c r="A8" s="211" t="s">
        <v>5</v>
      </c>
      <c r="B8" s="211"/>
      <c r="C8" s="211"/>
      <c r="D8" s="211"/>
      <c r="E8" s="211"/>
    </row>
    <row r="9" spans="1:5" x14ac:dyDescent="0.25">
      <c r="A9" s="5" t="s">
        <v>6</v>
      </c>
      <c r="B9" s="212" t="s">
        <v>12</v>
      </c>
      <c r="C9" s="212"/>
      <c r="D9" s="212"/>
      <c r="E9" s="6"/>
    </row>
    <row r="10" spans="1:5" x14ac:dyDescent="0.25">
      <c r="A10" s="7" t="s">
        <v>7</v>
      </c>
      <c r="B10" s="213" t="s">
        <v>13</v>
      </c>
      <c r="C10" s="213"/>
      <c r="D10" s="213"/>
      <c r="E10" s="95" t="s">
        <v>154</v>
      </c>
    </row>
    <row r="11" spans="1:5" x14ac:dyDescent="0.25">
      <c r="A11" s="5" t="s">
        <v>8</v>
      </c>
      <c r="B11" s="212" t="s">
        <v>14</v>
      </c>
      <c r="C11" s="212"/>
      <c r="D11" s="212"/>
      <c r="E11" s="94" t="s">
        <v>155</v>
      </c>
    </row>
    <row r="12" spans="1:5" x14ac:dyDescent="0.25">
      <c r="A12" s="7" t="s">
        <v>9</v>
      </c>
      <c r="B12" s="213" t="s">
        <v>15</v>
      </c>
      <c r="C12" s="213"/>
      <c r="D12" s="213"/>
      <c r="E12" s="95">
        <v>12</v>
      </c>
    </row>
    <row r="13" spans="1:5" x14ac:dyDescent="0.25">
      <c r="A13" s="195"/>
      <c r="B13" s="195"/>
      <c r="C13" s="195"/>
      <c r="D13" s="195"/>
      <c r="E13" s="195"/>
    </row>
    <row r="14" spans="1:5" x14ac:dyDescent="0.25">
      <c r="A14" s="208" t="s">
        <v>16</v>
      </c>
      <c r="B14" s="208"/>
      <c r="C14" s="208"/>
      <c r="D14" s="208"/>
      <c r="E14" s="208"/>
    </row>
    <row r="15" spans="1:5" ht="30" x14ac:dyDescent="0.25">
      <c r="A15" s="209" t="s">
        <v>19</v>
      </c>
      <c r="B15" s="209"/>
      <c r="C15" s="209"/>
      <c r="D15" s="92" t="s">
        <v>18</v>
      </c>
      <c r="E15" s="8" t="s">
        <v>17</v>
      </c>
    </row>
    <row r="16" spans="1:5" x14ac:dyDescent="0.25">
      <c r="A16" s="210" t="s">
        <v>153</v>
      </c>
      <c r="B16" s="210"/>
      <c r="C16" s="210"/>
      <c r="D16" s="93" t="s">
        <v>156</v>
      </c>
      <c r="E16" s="93"/>
    </row>
    <row r="17" spans="1:5" x14ac:dyDescent="0.25">
      <c r="A17" s="191"/>
      <c r="B17" s="191"/>
      <c r="C17" s="191"/>
      <c r="D17" s="191"/>
      <c r="E17" s="191"/>
    </row>
    <row r="18" spans="1:5" x14ac:dyDescent="0.25">
      <c r="A18" s="211" t="s">
        <v>106</v>
      </c>
      <c r="B18" s="211"/>
      <c r="C18" s="211"/>
      <c r="D18" s="211"/>
      <c r="E18" s="211"/>
    </row>
    <row r="19" spans="1:5" x14ac:dyDescent="0.25">
      <c r="A19" s="217" t="s">
        <v>20</v>
      </c>
      <c r="B19" s="217"/>
      <c r="C19" s="217"/>
      <c r="D19" s="217"/>
      <c r="E19" s="217"/>
    </row>
    <row r="20" spans="1:5" x14ac:dyDescent="0.25">
      <c r="A20" s="3">
        <v>1</v>
      </c>
      <c r="B20" s="215" t="s">
        <v>19</v>
      </c>
      <c r="C20" s="215"/>
      <c r="D20" s="215"/>
      <c r="E20" s="3" t="s">
        <v>153</v>
      </c>
    </row>
    <row r="21" spans="1:5" x14ac:dyDescent="0.25">
      <c r="A21" s="4">
        <v>2</v>
      </c>
      <c r="B21" s="216" t="s">
        <v>21</v>
      </c>
      <c r="C21" s="216"/>
      <c r="D21" s="216"/>
      <c r="E21" s="4" t="s">
        <v>157</v>
      </c>
    </row>
    <row r="22" spans="1:5" x14ac:dyDescent="0.25">
      <c r="A22" s="3">
        <v>3</v>
      </c>
      <c r="B22" s="215" t="s">
        <v>22</v>
      </c>
      <c r="C22" s="215"/>
      <c r="D22" s="215"/>
      <c r="E22" s="11">
        <v>0</v>
      </c>
    </row>
    <row r="23" spans="1:5" x14ac:dyDescent="0.25">
      <c r="A23" s="4">
        <v>4</v>
      </c>
      <c r="B23" s="216" t="s">
        <v>23</v>
      </c>
      <c r="C23" s="216"/>
      <c r="D23" s="216"/>
      <c r="E23" s="4" t="s">
        <v>163</v>
      </c>
    </row>
    <row r="24" spans="1:5" x14ac:dyDescent="0.25">
      <c r="A24" s="3">
        <v>5</v>
      </c>
      <c r="B24" s="215" t="s">
        <v>24</v>
      </c>
      <c r="C24" s="215"/>
      <c r="D24" s="215"/>
      <c r="E24" s="3" t="s">
        <v>158</v>
      </c>
    </row>
    <row r="25" spans="1:5" x14ac:dyDescent="0.25">
      <c r="A25" s="183"/>
      <c r="B25" s="183"/>
      <c r="C25" s="183"/>
      <c r="D25" s="183"/>
      <c r="E25" s="183"/>
    </row>
    <row r="26" spans="1:5" x14ac:dyDescent="0.25">
      <c r="A26" s="211" t="s">
        <v>25</v>
      </c>
      <c r="B26" s="211"/>
      <c r="C26" s="211"/>
      <c r="D26" s="211"/>
      <c r="E26" s="211"/>
    </row>
    <row r="27" spans="1:5" x14ac:dyDescent="0.25">
      <c r="A27" s="89">
        <v>1</v>
      </c>
      <c r="B27" s="214" t="s">
        <v>26</v>
      </c>
      <c r="C27" s="214"/>
      <c r="D27" s="214"/>
      <c r="E27" s="89" t="s">
        <v>27</v>
      </c>
    </row>
    <row r="28" spans="1:5" x14ac:dyDescent="0.25">
      <c r="A28" s="93" t="s">
        <v>6</v>
      </c>
      <c r="B28" s="215" t="s">
        <v>29</v>
      </c>
      <c r="C28" s="215"/>
      <c r="D28" s="215"/>
      <c r="E28" s="11">
        <f>E22</f>
        <v>0</v>
      </c>
    </row>
    <row r="29" spans="1:5" x14ac:dyDescent="0.25">
      <c r="A29" s="91" t="s">
        <v>7</v>
      </c>
      <c r="B29" s="216" t="s">
        <v>30</v>
      </c>
      <c r="C29" s="216"/>
      <c r="D29" s="216"/>
      <c r="E29" s="12">
        <f>E28*0.3</f>
        <v>0</v>
      </c>
    </row>
    <row r="30" spans="1:5" x14ac:dyDescent="0.25">
      <c r="A30" s="93" t="s">
        <v>8</v>
      </c>
      <c r="B30" s="215" t="s">
        <v>31</v>
      </c>
      <c r="C30" s="215"/>
      <c r="D30" s="215"/>
      <c r="E30" s="11">
        <v>0</v>
      </c>
    </row>
    <row r="31" spans="1:5" x14ac:dyDescent="0.25">
      <c r="A31" s="91" t="s">
        <v>9</v>
      </c>
      <c r="B31" s="216" t="s">
        <v>32</v>
      </c>
      <c r="C31" s="216"/>
      <c r="D31" s="216"/>
      <c r="E31" s="12">
        <v>0</v>
      </c>
    </row>
    <row r="32" spans="1:5" x14ac:dyDescent="0.25">
      <c r="A32" s="93" t="s">
        <v>10</v>
      </c>
      <c r="B32" s="215" t="s">
        <v>33</v>
      </c>
      <c r="C32" s="215"/>
      <c r="D32" s="215"/>
      <c r="E32" s="11">
        <v>0</v>
      </c>
    </row>
    <row r="33" spans="1:5" x14ac:dyDescent="0.25">
      <c r="A33" s="91" t="s">
        <v>11</v>
      </c>
      <c r="B33" s="216" t="s">
        <v>34</v>
      </c>
      <c r="C33" s="216"/>
      <c r="D33" s="216"/>
      <c r="E33" s="12">
        <v>0</v>
      </c>
    </row>
    <row r="34" spans="1:5" x14ac:dyDescent="0.25">
      <c r="A34" s="93" t="s">
        <v>28</v>
      </c>
      <c r="B34" s="215" t="s">
        <v>35</v>
      </c>
      <c r="C34" s="215"/>
      <c r="D34" s="215"/>
      <c r="E34" s="11">
        <v>0</v>
      </c>
    </row>
    <row r="35" spans="1:5" x14ac:dyDescent="0.25">
      <c r="A35" s="220" t="s">
        <v>36</v>
      </c>
      <c r="B35" s="220"/>
      <c r="C35" s="220"/>
      <c r="D35" s="220"/>
      <c r="E35" s="38">
        <f>SUM(E28:E34)</f>
        <v>0</v>
      </c>
    </row>
    <row r="36" spans="1:5" x14ac:dyDescent="0.25">
      <c r="A36" s="183"/>
      <c r="B36" s="183"/>
      <c r="C36" s="183"/>
      <c r="D36" s="183"/>
      <c r="E36" s="183"/>
    </row>
    <row r="37" spans="1:5" x14ac:dyDescent="0.25">
      <c r="A37" s="211" t="s">
        <v>37</v>
      </c>
      <c r="B37" s="211"/>
      <c r="C37" s="211"/>
      <c r="D37" s="211"/>
      <c r="E37" s="211"/>
    </row>
    <row r="38" spans="1:5" x14ac:dyDescent="0.25">
      <c r="A38" s="191"/>
      <c r="B38" s="191"/>
      <c r="C38" s="191"/>
      <c r="D38" s="191"/>
      <c r="E38" s="191"/>
    </row>
    <row r="39" spans="1:5" x14ac:dyDescent="0.25">
      <c r="A39" s="218" t="s">
        <v>38</v>
      </c>
      <c r="B39" s="218"/>
      <c r="C39" s="218"/>
      <c r="D39" s="218"/>
      <c r="E39" s="218"/>
    </row>
    <row r="40" spans="1:5" x14ac:dyDescent="0.25">
      <c r="A40" s="13" t="s">
        <v>39</v>
      </c>
      <c r="B40" s="214" t="s">
        <v>40</v>
      </c>
      <c r="C40" s="214"/>
      <c r="D40" s="214"/>
      <c r="E40" s="13" t="s">
        <v>27</v>
      </c>
    </row>
    <row r="41" spans="1:5" x14ac:dyDescent="0.25">
      <c r="A41" s="93" t="s">
        <v>6</v>
      </c>
      <c r="B41" s="3" t="s">
        <v>41</v>
      </c>
      <c r="C41" s="3"/>
      <c r="D41" s="3"/>
      <c r="E41" s="25">
        <f>E35/12</f>
        <v>0</v>
      </c>
    </row>
    <row r="42" spans="1:5" x14ac:dyDescent="0.25">
      <c r="A42" s="91" t="s">
        <v>7</v>
      </c>
      <c r="B42" s="4" t="s">
        <v>42</v>
      </c>
      <c r="C42" s="4"/>
      <c r="D42" s="4"/>
      <c r="E42" s="12">
        <f>(E35/12)+((E35/3)/12)</f>
        <v>0</v>
      </c>
    </row>
    <row r="43" spans="1:5" x14ac:dyDescent="0.25">
      <c r="A43" s="219" t="s">
        <v>36</v>
      </c>
      <c r="B43" s="219"/>
      <c r="C43" s="219"/>
      <c r="D43" s="219"/>
      <c r="E43" s="39">
        <f>SUM(E41:E42)</f>
        <v>0</v>
      </c>
    </row>
    <row r="44" spans="1:5" x14ac:dyDescent="0.25">
      <c r="A44" s="183"/>
      <c r="B44" s="183"/>
      <c r="C44" s="183"/>
      <c r="D44" s="183"/>
      <c r="E44" s="183"/>
    </row>
    <row r="45" spans="1:5" x14ac:dyDescent="0.25">
      <c r="A45" s="221" t="s">
        <v>43</v>
      </c>
      <c r="B45" s="221"/>
      <c r="C45" s="221"/>
      <c r="D45" s="221"/>
      <c r="E45" s="221"/>
    </row>
    <row r="46" spans="1:5" x14ac:dyDescent="0.25">
      <c r="A46" s="13" t="s">
        <v>44</v>
      </c>
      <c r="B46" s="214" t="s">
        <v>45</v>
      </c>
      <c r="C46" s="214"/>
      <c r="D46" s="89" t="s">
        <v>46</v>
      </c>
      <c r="E46" s="89" t="s">
        <v>27</v>
      </c>
    </row>
    <row r="47" spans="1:5" x14ac:dyDescent="0.25">
      <c r="A47" s="93" t="s">
        <v>6</v>
      </c>
      <c r="B47" s="215" t="s">
        <v>48</v>
      </c>
      <c r="C47" s="215"/>
      <c r="D47" s="14">
        <v>0.2</v>
      </c>
      <c r="E47" s="11">
        <f>($E$35+$E$43)*D47</f>
        <v>0</v>
      </c>
    </row>
    <row r="48" spans="1:5" x14ac:dyDescent="0.25">
      <c r="A48" s="91" t="s">
        <v>7</v>
      </c>
      <c r="B48" s="216" t="s">
        <v>49</v>
      </c>
      <c r="C48" s="216"/>
      <c r="D48" s="15">
        <v>2.5000000000000001E-2</v>
      </c>
      <c r="E48" s="12">
        <f t="shared" ref="E48:E54" si="0">($E$35+$E$43)*D48</f>
        <v>0</v>
      </c>
    </row>
    <row r="49" spans="1:5" x14ac:dyDescent="0.25">
      <c r="A49" s="93" t="s">
        <v>8</v>
      </c>
      <c r="B49" s="215" t="s">
        <v>50</v>
      </c>
      <c r="C49" s="215"/>
      <c r="D49" s="14">
        <v>0.03</v>
      </c>
      <c r="E49" s="11">
        <f t="shared" si="0"/>
        <v>0</v>
      </c>
    </row>
    <row r="50" spans="1:5" x14ac:dyDescent="0.25">
      <c r="A50" s="91" t="s">
        <v>9</v>
      </c>
      <c r="B50" s="216" t="s">
        <v>51</v>
      </c>
      <c r="C50" s="216"/>
      <c r="D50" s="15">
        <v>1.4999999999999999E-2</v>
      </c>
      <c r="E50" s="12">
        <f t="shared" si="0"/>
        <v>0</v>
      </c>
    </row>
    <row r="51" spans="1:5" x14ac:dyDescent="0.25">
      <c r="A51" s="93" t="s">
        <v>10</v>
      </c>
      <c r="B51" s="215" t="s">
        <v>52</v>
      </c>
      <c r="C51" s="215"/>
      <c r="D51" s="14">
        <v>0.01</v>
      </c>
      <c r="E51" s="11">
        <f t="shared" si="0"/>
        <v>0</v>
      </c>
    </row>
    <row r="52" spans="1:5" x14ac:dyDescent="0.25">
      <c r="A52" s="91" t="s">
        <v>11</v>
      </c>
      <c r="B52" s="216" t="s">
        <v>53</v>
      </c>
      <c r="C52" s="216"/>
      <c r="D52" s="15">
        <v>6.0000000000000001E-3</v>
      </c>
      <c r="E52" s="12">
        <f t="shared" si="0"/>
        <v>0</v>
      </c>
    </row>
    <row r="53" spans="1:5" x14ac:dyDescent="0.25">
      <c r="A53" s="93" t="s">
        <v>28</v>
      </c>
      <c r="B53" s="215" t="s">
        <v>54</v>
      </c>
      <c r="C53" s="215"/>
      <c r="D53" s="14">
        <v>2E-3</v>
      </c>
      <c r="E53" s="11">
        <f t="shared" si="0"/>
        <v>0</v>
      </c>
    </row>
    <row r="54" spans="1:5" x14ac:dyDescent="0.25">
      <c r="A54" s="91" t="s">
        <v>47</v>
      </c>
      <c r="B54" s="216" t="s">
        <v>55</v>
      </c>
      <c r="C54" s="216"/>
      <c r="D54" s="15">
        <v>0.08</v>
      </c>
      <c r="E54" s="12">
        <f t="shared" si="0"/>
        <v>0</v>
      </c>
    </row>
    <row r="55" spans="1:5" x14ac:dyDescent="0.25">
      <c r="A55" s="219" t="s">
        <v>36</v>
      </c>
      <c r="B55" s="219"/>
      <c r="C55" s="219"/>
      <c r="D55" s="17">
        <f>SUM(D47:D54)</f>
        <v>0.36800000000000005</v>
      </c>
      <c r="E55" s="37">
        <f>SUM(E47:E54)</f>
        <v>0</v>
      </c>
    </row>
    <row r="56" spans="1:5" x14ac:dyDescent="0.25">
      <c r="A56" s="183"/>
      <c r="B56" s="183"/>
      <c r="C56" s="183"/>
      <c r="D56" s="183"/>
      <c r="E56" s="183"/>
    </row>
    <row r="57" spans="1:5" x14ac:dyDescent="0.25">
      <c r="A57" s="218" t="s">
        <v>56</v>
      </c>
      <c r="B57" s="218"/>
      <c r="C57" s="218"/>
      <c r="D57" s="218"/>
      <c r="E57" s="218"/>
    </row>
    <row r="58" spans="1:5" x14ac:dyDescent="0.25">
      <c r="A58" s="89" t="s">
        <v>57</v>
      </c>
      <c r="B58" s="214" t="s">
        <v>58</v>
      </c>
      <c r="C58" s="214"/>
      <c r="D58" s="214"/>
      <c r="E58" s="89" t="s">
        <v>27</v>
      </c>
    </row>
    <row r="59" spans="1:5" x14ac:dyDescent="0.25">
      <c r="A59" s="93" t="s">
        <v>6</v>
      </c>
      <c r="B59" s="215" t="s">
        <v>59</v>
      </c>
      <c r="C59" s="215"/>
      <c r="D59" s="215"/>
      <c r="E59" s="11">
        <v>0</v>
      </c>
    </row>
    <row r="60" spans="1:5" x14ac:dyDescent="0.25">
      <c r="A60" s="91" t="s">
        <v>7</v>
      </c>
      <c r="B60" s="216" t="s">
        <v>60</v>
      </c>
      <c r="C60" s="216"/>
      <c r="D60" s="216"/>
      <c r="E60" s="12">
        <v>0</v>
      </c>
    </row>
    <row r="61" spans="1:5" x14ac:dyDescent="0.25">
      <c r="A61" s="93" t="s">
        <v>8</v>
      </c>
      <c r="B61" s="215" t="s">
        <v>61</v>
      </c>
      <c r="C61" s="215"/>
      <c r="D61" s="215"/>
      <c r="E61" s="11">
        <v>0</v>
      </c>
    </row>
    <row r="62" spans="1:5" x14ac:dyDescent="0.25">
      <c r="A62" s="91" t="s">
        <v>9</v>
      </c>
      <c r="B62" s="216" t="s">
        <v>160</v>
      </c>
      <c r="C62" s="216"/>
      <c r="D62" s="216"/>
      <c r="E62" s="12">
        <v>0</v>
      </c>
    </row>
    <row r="63" spans="1:5" x14ac:dyDescent="0.25">
      <c r="A63" s="219" t="s">
        <v>36</v>
      </c>
      <c r="B63" s="219"/>
      <c r="C63" s="219"/>
      <c r="D63" s="219"/>
      <c r="E63" s="37">
        <f>SUM(E59:E62)</f>
        <v>0</v>
      </c>
    </row>
    <row r="64" spans="1:5" x14ac:dyDescent="0.25">
      <c r="A64" s="183"/>
      <c r="B64" s="183"/>
      <c r="C64" s="183"/>
      <c r="D64" s="183"/>
      <c r="E64" s="183"/>
    </row>
    <row r="65" spans="1:5" x14ac:dyDescent="0.25">
      <c r="A65" s="218" t="s">
        <v>63</v>
      </c>
      <c r="B65" s="218"/>
      <c r="C65" s="218"/>
      <c r="D65" s="218"/>
      <c r="E65" s="218"/>
    </row>
    <row r="66" spans="1:5" x14ac:dyDescent="0.25">
      <c r="A66" s="89">
        <v>2</v>
      </c>
      <c r="B66" s="214" t="s">
        <v>64</v>
      </c>
      <c r="C66" s="214"/>
      <c r="D66" s="214"/>
      <c r="E66" s="89" t="s">
        <v>27</v>
      </c>
    </row>
    <row r="67" spans="1:5" x14ac:dyDescent="0.25">
      <c r="A67" s="3" t="s">
        <v>39</v>
      </c>
      <c r="B67" s="215" t="s">
        <v>65</v>
      </c>
      <c r="C67" s="215"/>
      <c r="D67" s="215"/>
      <c r="E67" s="11">
        <f>E43</f>
        <v>0</v>
      </c>
    </row>
    <row r="68" spans="1:5" x14ac:dyDescent="0.25">
      <c r="A68" s="4" t="s">
        <v>44</v>
      </c>
      <c r="B68" s="216" t="s">
        <v>45</v>
      </c>
      <c r="C68" s="216"/>
      <c r="D68" s="216"/>
      <c r="E68" s="12">
        <f>E55</f>
        <v>0</v>
      </c>
    </row>
    <row r="69" spans="1:5" x14ac:dyDescent="0.25">
      <c r="A69" s="3" t="s">
        <v>57</v>
      </c>
      <c r="B69" s="215" t="s">
        <v>58</v>
      </c>
      <c r="C69" s="215"/>
      <c r="D69" s="215"/>
      <c r="E69" s="11">
        <f>E63</f>
        <v>0</v>
      </c>
    </row>
    <row r="70" spans="1:5" x14ac:dyDescent="0.25">
      <c r="A70" s="220" t="s">
        <v>36</v>
      </c>
      <c r="B70" s="220"/>
      <c r="C70" s="220"/>
      <c r="D70" s="220"/>
      <c r="E70" s="36">
        <f>SUM(E67:E69)</f>
        <v>0</v>
      </c>
    </row>
    <row r="71" spans="1:5" x14ac:dyDescent="0.25">
      <c r="A71" s="183"/>
      <c r="B71" s="183"/>
      <c r="C71" s="183"/>
      <c r="D71" s="183"/>
      <c r="E71" s="183"/>
    </row>
    <row r="72" spans="1:5" x14ac:dyDescent="0.25">
      <c r="A72" s="211" t="s">
        <v>66</v>
      </c>
      <c r="B72" s="211"/>
      <c r="C72" s="211"/>
      <c r="D72" s="211"/>
      <c r="E72" s="211"/>
    </row>
    <row r="73" spans="1:5" x14ac:dyDescent="0.25">
      <c r="A73" s="89">
        <v>3</v>
      </c>
      <c r="B73" s="214" t="s">
        <v>67</v>
      </c>
      <c r="C73" s="214"/>
      <c r="D73" s="214"/>
      <c r="E73" s="89" t="s">
        <v>27</v>
      </c>
    </row>
    <row r="74" spans="1:5" x14ac:dyDescent="0.25">
      <c r="A74" s="93" t="s">
        <v>6</v>
      </c>
      <c r="B74" s="215" t="s">
        <v>68</v>
      </c>
      <c r="C74" s="215"/>
      <c r="D74" s="215"/>
      <c r="E74" s="11">
        <f>(E35/12)*0.0555</f>
        <v>0</v>
      </c>
    </row>
    <row r="75" spans="1:5" x14ac:dyDescent="0.25">
      <c r="A75" s="91" t="s">
        <v>7</v>
      </c>
      <c r="B75" s="216" t="s">
        <v>69</v>
      </c>
      <c r="C75" s="216"/>
      <c r="D75" s="216"/>
      <c r="E75" s="12">
        <f>E74*0.08</f>
        <v>0</v>
      </c>
    </row>
    <row r="76" spans="1:5" x14ac:dyDescent="0.25">
      <c r="A76" s="93" t="s">
        <v>8</v>
      </c>
      <c r="B76" s="215" t="s">
        <v>70</v>
      </c>
      <c r="C76" s="215"/>
      <c r="D76" s="215"/>
      <c r="E76" s="11">
        <f>((0.08*((0.4)*(0.9))*(E35+(0.0833)+(0.121))))</f>
        <v>5.8838400000000004E-3</v>
      </c>
    </row>
    <row r="77" spans="1:5" x14ac:dyDescent="0.25">
      <c r="A77" s="91" t="s">
        <v>9</v>
      </c>
      <c r="B77" s="216" t="s">
        <v>71</v>
      </c>
      <c r="C77" s="216"/>
      <c r="D77" s="216"/>
      <c r="E77" s="12">
        <f>((E35/30)*7)/12</f>
        <v>0</v>
      </c>
    </row>
    <row r="78" spans="1:5" x14ac:dyDescent="0.25">
      <c r="A78" s="93" t="s">
        <v>10</v>
      </c>
      <c r="B78" s="222" t="s">
        <v>72</v>
      </c>
      <c r="C78" s="222"/>
      <c r="D78" s="222"/>
      <c r="E78" s="11">
        <f>D55*E77</f>
        <v>0</v>
      </c>
    </row>
    <row r="79" spans="1:5" x14ac:dyDescent="0.25">
      <c r="A79" s="91" t="s">
        <v>11</v>
      </c>
      <c r="B79" s="216" t="s">
        <v>73</v>
      </c>
      <c r="C79" s="216"/>
      <c r="D79" s="216"/>
      <c r="E79" s="12">
        <f>(E77*0.08)*0.4</f>
        <v>0</v>
      </c>
    </row>
    <row r="80" spans="1:5" x14ac:dyDescent="0.25">
      <c r="A80" s="219" t="s">
        <v>36</v>
      </c>
      <c r="B80" s="219"/>
      <c r="C80" s="219"/>
      <c r="D80" s="219"/>
      <c r="E80" s="37">
        <f>SUM(E74:E79)</f>
        <v>5.8838400000000004E-3</v>
      </c>
    </row>
    <row r="81" spans="1:5" x14ac:dyDescent="0.25">
      <c r="A81" s="183"/>
      <c r="B81" s="183"/>
      <c r="C81" s="183"/>
      <c r="D81" s="183"/>
      <c r="E81" s="183"/>
    </row>
    <row r="82" spans="1:5" x14ac:dyDescent="0.25">
      <c r="A82" s="211" t="s">
        <v>74</v>
      </c>
      <c r="B82" s="211"/>
      <c r="C82" s="211"/>
      <c r="D82" s="211"/>
      <c r="E82" s="211"/>
    </row>
    <row r="83" spans="1:5" x14ac:dyDescent="0.25">
      <c r="A83" s="203"/>
      <c r="B83" s="203"/>
      <c r="C83" s="203"/>
      <c r="D83" s="203"/>
      <c r="E83" s="203"/>
    </row>
    <row r="84" spans="1:5" x14ac:dyDescent="0.25">
      <c r="A84" s="218" t="s">
        <v>75</v>
      </c>
      <c r="B84" s="218"/>
      <c r="C84" s="218"/>
      <c r="D84" s="218"/>
      <c r="E84" s="218"/>
    </row>
    <row r="85" spans="1:5" x14ac:dyDescent="0.25">
      <c r="A85" s="89" t="s">
        <v>76</v>
      </c>
      <c r="B85" s="214" t="s">
        <v>77</v>
      </c>
      <c r="C85" s="214"/>
      <c r="D85" s="214"/>
      <c r="E85" s="89" t="s">
        <v>27</v>
      </c>
    </row>
    <row r="86" spans="1:5" x14ac:dyDescent="0.25">
      <c r="A86" s="93" t="s">
        <v>6</v>
      </c>
      <c r="B86" s="215" t="s">
        <v>78</v>
      </c>
      <c r="C86" s="215"/>
      <c r="D86" s="215"/>
      <c r="E86" s="11">
        <f>E35/12</f>
        <v>0</v>
      </c>
    </row>
    <row r="87" spans="1:5" x14ac:dyDescent="0.25">
      <c r="A87" s="91" t="s">
        <v>7</v>
      </c>
      <c r="B87" s="216" t="s">
        <v>77</v>
      </c>
      <c r="C87" s="216"/>
      <c r="D87" s="216"/>
      <c r="E87" s="12">
        <f>((E35*1)/30)/12</f>
        <v>0</v>
      </c>
    </row>
    <row r="88" spans="1:5" x14ac:dyDescent="0.25">
      <c r="A88" s="93" t="s">
        <v>8</v>
      </c>
      <c r="B88" s="215" t="s">
        <v>79</v>
      </c>
      <c r="C88" s="215"/>
      <c r="D88" s="215"/>
      <c r="E88" s="11">
        <f>((E35*(5/30))/12)*0.015</f>
        <v>0</v>
      </c>
    </row>
    <row r="89" spans="1:5" x14ac:dyDescent="0.25">
      <c r="A89" s="91" t="s">
        <v>9</v>
      </c>
      <c r="B89" s="216" t="s">
        <v>80</v>
      </c>
      <c r="C89" s="216"/>
      <c r="D89" s="216"/>
      <c r="E89" s="12">
        <f>(E35*(1/12))*0.0178</f>
        <v>0</v>
      </c>
    </row>
    <row r="90" spans="1:5" x14ac:dyDescent="0.25">
      <c r="A90" s="93" t="s">
        <v>10</v>
      </c>
      <c r="B90" s="215" t="s">
        <v>81</v>
      </c>
      <c r="C90" s="215"/>
      <c r="D90" s="215"/>
      <c r="E90" s="11">
        <f>(((((E35/3)/12)+E41+E61+E62)*(120/30))*0.0467)*0.0528</f>
        <v>0</v>
      </c>
    </row>
    <row r="91" spans="1:5" x14ac:dyDescent="0.25">
      <c r="A91" s="91" t="s">
        <v>11</v>
      </c>
      <c r="B91" s="216" t="s">
        <v>62</v>
      </c>
      <c r="C91" s="216"/>
      <c r="D91" s="216"/>
      <c r="E91" s="12">
        <v>0</v>
      </c>
    </row>
    <row r="92" spans="1:5" x14ac:dyDescent="0.25">
      <c r="A92" s="219" t="s">
        <v>36</v>
      </c>
      <c r="B92" s="219"/>
      <c r="C92" s="219"/>
      <c r="D92" s="219"/>
      <c r="E92" s="37">
        <f>SUM(E86:E91)</f>
        <v>0</v>
      </c>
    </row>
    <row r="93" spans="1:5" x14ac:dyDescent="0.25">
      <c r="A93" s="183"/>
      <c r="B93" s="183"/>
      <c r="C93" s="183"/>
      <c r="D93" s="183"/>
      <c r="E93" s="183"/>
    </row>
    <row r="94" spans="1:5" x14ac:dyDescent="0.25">
      <c r="A94" s="218" t="s">
        <v>82</v>
      </c>
      <c r="B94" s="218"/>
      <c r="C94" s="218"/>
      <c r="D94" s="218"/>
      <c r="E94" s="218"/>
    </row>
    <row r="95" spans="1:5" x14ac:dyDescent="0.25">
      <c r="A95" s="89" t="s">
        <v>83</v>
      </c>
      <c r="B95" s="214" t="s">
        <v>84</v>
      </c>
      <c r="C95" s="214"/>
      <c r="D95" s="214"/>
      <c r="E95" s="89" t="s">
        <v>27</v>
      </c>
    </row>
    <row r="96" spans="1:5" x14ac:dyDescent="0.25">
      <c r="A96" s="3" t="s">
        <v>6</v>
      </c>
      <c r="B96" s="215" t="s">
        <v>84</v>
      </c>
      <c r="C96" s="215"/>
      <c r="D96" s="215"/>
      <c r="E96" s="11">
        <f>((((E35)/180)*1.5)*7.5)</f>
        <v>0</v>
      </c>
    </row>
    <row r="97" spans="1:5" x14ac:dyDescent="0.25">
      <c r="A97" s="220" t="s">
        <v>36</v>
      </c>
      <c r="B97" s="220"/>
      <c r="C97" s="220"/>
      <c r="D97" s="220"/>
      <c r="E97" s="12">
        <f>SUM(E96)</f>
        <v>0</v>
      </c>
    </row>
    <row r="98" spans="1:5" x14ac:dyDescent="0.25">
      <c r="A98" s="183"/>
      <c r="B98" s="183"/>
      <c r="C98" s="183"/>
      <c r="D98" s="183"/>
      <c r="E98" s="183"/>
    </row>
    <row r="99" spans="1:5" x14ac:dyDescent="0.25">
      <c r="A99" s="218" t="s">
        <v>85</v>
      </c>
      <c r="B99" s="218"/>
      <c r="C99" s="218"/>
      <c r="D99" s="218"/>
      <c r="E99" s="218"/>
    </row>
    <row r="100" spans="1:5" x14ac:dyDescent="0.25">
      <c r="A100" s="89">
        <v>4</v>
      </c>
      <c r="B100" s="214" t="s">
        <v>86</v>
      </c>
      <c r="C100" s="214"/>
      <c r="D100" s="214"/>
      <c r="E100" s="89" t="s">
        <v>27</v>
      </c>
    </row>
    <row r="101" spans="1:5" x14ac:dyDescent="0.25">
      <c r="A101" s="3" t="s">
        <v>87</v>
      </c>
      <c r="B101" s="215" t="s">
        <v>88</v>
      </c>
      <c r="C101" s="215"/>
      <c r="D101" s="215"/>
      <c r="E101" s="11">
        <f>E92</f>
        <v>0</v>
      </c>
    </row>
    <row r="102" spans="1:5" x14ac:dyDescent="0.25">
      <c r="A102" s="4" t="s">
        <v>89</v>
      </c>
      <c r="B102" s="216" t="s">
        <v>84</v>
      </c>
      <c r="C102" s="216"/>
      <c r="D102" s="216"/>
      <c r="E102" s="12">
        <f>E97</f>
        <v>0</v>
      </c>
    </row>
    <row r="103" spans="1:5" x14ac:dyDescent="0.25">
      <c r="A103" s="219" t="s">
        <v>36</v>
      </c>
      <c r="B103" s="219"/>
      <c r="C103" s="219"/>
      <c r="D103" s="219"/>
      <c r="E103" s="37">
        <f>SUM(E101:E102)</f>
        <v>0</v>
      </c>
    </row>
    <row r="104" spans="1:5" x14ac:dyDescent="0.25">
      <c r="A104" s="183"/>
      <c r="B104" s="183"/>
      <c r="C104" s="183"/>
      <c r="D104" s="183"/>
      <c r="E104" s="183"/>
    </row>
    <row r="105" spans="1:5" x14ac:dyDescent="0.25">
      <c r="A105" s="211" t="s">
        <v>90</v>
      </c>
      <c r="B105" s="211"/>
      <c r="C105" s="211"/>
      <c r="D105" s="211"/>
      <c r="E105" s="211"/>
    </row>
    <row r="106" spans="1:5" x14ac:dyDescent="0.25">
      <c r="A106" s="90">
        <v>5</v>
      </c>
      <c r="B106" s="223" t="s">
        <v>91</v>
      </c>
      <c r="C106" s="223"/>
      <c r="D106" s="223"/>
      <c r="E106" s="90" t="s">
        <v>27</v>
      </c>
    </row>
    <row r="107" spans="1:5" x14ac:dyDescent="0.25">
      <c r="A107" s="93" t="s">
        <v>6</v>
      </c>
      <c r="B107" s="215" t="s">
        <v>92</v>
      </c>
      <c r="C107" s="215"/>
      <c r="D107" s="215"/>
      <c r="E107" s="11">
        <v>0</v>
      </c>
    </row>
    <row r="108" spans="1:5" x14ac:dyDescent="0.25">
      <c r="A108" s="91" t="s">
        <v>7</v>
      </c>
      <c r="B108" s="216" t="s">
        <v>93</v>
      </c>
      <c r="C108" s="216"/>
      <c r="D108" s="216"/>
      <c r="E108" s="12">
        <v>0</v>
      </c>
    </row>
    <row r="109" spans="1:5" x14ac:dyDescent="0.25">
      <c r="A109" s="93" t="s">
        <v>8</v>
      </c>
      <c r="B109" s="215" t="s">
        <v>94</v>
      </c>
      <c r="C109" s="215"/>
      <c r="D109" s="215"/>
      <c r="E109" s="11">
        <v>0</v>
      </c>
    </row>
    <row r="110" spans="1:5" x14ac:dyDescent="0.25">
      <c r="A110" s="91" t="s">
        <v>9</v>
      </c>
      <c r="B110" s="216" t="s">
        <v>62</v>
      </c>
      <c r="C110" s="216"/>
      <c r="D110" s="216"/>
      <c r="E110" s="12">
        <v>0</v>
      </c>
    </row>
    <row r="111" spans="1:5" x14ac:dyDescent="0.25">
      <c r="A111" s="219" t="s">
        <v>36</v>
      </c>
      <c r="B111" s="219"/>
      <c r="C111" s="219"/>
      <c r="D111" s="219"/>
      <c r="E111" s="11">
        <f>SUM(E107:E110)</f>
        <v>0</v>
      </c>
    </row>
    <row r="112" spans="1:5" x14ac:dyDescent="0.25">
      <c r="A112" s="183"/>
      <c r="B112" s="183"/>
      <c r="C112" s="183"/>
      <c r="D112" s="183"/>
      <c r="E112" s="183"/>
    </row>
    <row r="113" spans="1:5" x14ac:dyDescent="0.25">
      <c r="A113" s="211" t="s">
        <v>95</v>
      </c>
      <c r="B113" s="211"/>
      <c r="C113" s="211"/>
      <c r="D113" s="211"/>
      <c r="E113" s="211"/>
    </row>
    <row r="114" spans="1:5" x14ac:dyDescent="0.25">
      <c r="A114" s="90">
        <v>6</v>
      </c>
      <c r="B114" s="223" t="s">
        <v>96</v>
      </c>
      <c r="C114" s="223"/>
      <c r="D114" s="90" t="s">
        <v>46</v>
      </c>
      <c r="E114" s="90" t="s">
        <v>27</v>
      </c>
    </row>
    <row r="115" spans="1:5" x14ac:dyDescent="0.25">
      <c r="A115" s="93" t="s">
        <v>6</v>
      </c>
      <c r="B115" s="215" t="s">
        <v>100</v>
      </c>
      <c r="C115" s="215"/>
      <c r="D115" s="177">
        <v>0.05</v>
      </c>
      <c r="E115" s="25">
        <f>(E35+E70+E80+E103+E111)*0.05</f>
        <v>2.9419200000000003E-4</v>
      </c>
    </row>
    <row r="116" spans="1:5" x14ac:dyDescent="0.25">
      <c r="A116" s="91" t="s">
        <v>7</v>
      </c>
      <c r="B116" s="216" t="s">
        <v>101</v>
      </c>
      <c r="C116" s="216"/>
      <c r="D116" s="178">
        <v>0.05</v>
      </c>
      <c r="E116" s="27">
        <f>(E35+E70+E80+E92+E111+E115)*0.05</f>
        <v>3.0890160000000009E-4</v>
      </c>
    </row>
    <row r="117" spans="1:5" x14ac:dyDescent="0.25">
      <c r="A117" s="93" t="s">
        <v>8</v>
      </c>
      <c r="B117" s="215" t="s">
        <v>102</v>
      </c>
      <c r="C117" s="215"/>
      <c r="D117" s="3"/>
      <c r="E117" s="3"/>
    </row>
    <row r="118" spans="1:5" x14ac:dyDescent="0.25">
      <c r="A118" s="18"/>
      <c r="B118" s="4" t="s">
        <v>97</v>
      </c>
      <c r="C118" s="4" t="s">
        <v>103</v>
      </c>
      <c r="D118" s="15">
        <v>3.6499999999999998E-2</v>
      </c>
      <c r="E118" s="12">
        <f>((E35+E70+E80+E103+E111++E115+E116)/((1-(D118+D120))))*D118</f>
        <v>2.5095185627980923E-4</v>
      </c>
    </row>
    <row r="119" spans="1:5" x14ac:dyDescent="0.25">
      <c r="A119" s="16"/>
      <c r="B119" s="3" t="s">
        <v>98</v>
      </c>
      <c r="C119" s="3" t="s">
        <v>104</v>
      </c>
      <c r="D119" s="14">
        <v>0</v>
      </c>
      <c r="E119" s="11">
        <v>0</v>
      </c>
    </row>
    <row r="120" spans="1:5" x14ac:dyDescent="0.25">
      <c r="A120" s="18"/>
      <c r="B120" s="4" t="s">
        <v>99</v>
      </c>
      <c r="C120" s="4" t="s">
        <v>105</v>
      </c>
      <c r="D120" s="15">
        <v>0.02</v>
      </c>
      <c r="E120" s="12">
        <f>((E35+E70+E80+E103+E111++E115+E116)/((1-(D118+D120))))*D120</f>
        <v>1.3750786645469002E-4</v>
      </c>
    </row>
    <row r="121" spans="1:5" x14ac:dyDescent="0.25">
      <c r="A121" s="219" t="s">
        <v>36</v>
      </c>
      <c r="B121" s="219"/>
      <c r="C121" s="219"/>
      <c r="D121" s="219"/>
      <c r="E121" s="39">
        <f>SUM(E115:E120)</f>
        <v>9.9155332273449933E-4</v>
      </c>
    </row>
    <row r="122" spans="1:5" x14ac:dyDescent="0.25">
      <c r="A122" s="183"/>
      <c r="B122" s="183"/>
      <c r="C122" s="183"/>
      <c r="D122" s="183"/>
      <c r="E122" s="183"/>
    </row>
    <row r="123" spans="1:5" x14ac:dyDescent="0.25">
      <c r="A123" s="211" t="s">
        <v>107</v>
      </c>
      <c r="B123" s="211"/>
      <c r="C123" s="211"/>
      <c r="D123" s="211"/>
      <c r="E123" s="211"/>
    </row>
    <row r="124" spans="1:5" x14ac:dyDescent="0.25">
      <c r="A124" s="19"/>
      <c r="B124" s="223" t="s">
        <v>108</v>
      </c>
      <c r="C124" s="223"/>
      <c r="D124" s="223"/>
      <c r="E124" s="90" t="s">
        <v>27</v>
      </c>
    </row>
    <row r="125" spans="1:5" x14ac:dyDescent="0.25">
      <c r="A125" s="93" t="s">
        <v>6</v>
      </c>
      <c r="B125" s="215" t="s">
        <v>109</v>
      </c>
      <c r="C125" s="215"/>
      <c r="D125" s="215"/>
      <c r="E125" s="25">
        <f>E35</f>
        <v>0</v>
      </c>
    </row>
    <row r="126" spans="1:5" x14ac:dyDescent="0.25">
      <c r="A126" s="91" t="s">
        <v>7</v>
      </c>
      <c r="B126" s="216" t="s">
        <v>110</v>
      </c>
      <c r="C126" s="216"/>
      <c r="D126" s="216"/>
      <c r="E126" s="27">
        <f>E70</f>
        <v>0</v>
      </c>
    </row>
    <row r="127" spans="1:5" x14ac:dyDescent="0.25">
      <c r="A127" s="93" t="s">
        <v>8</v>
      </c>
      <c r="B127" s="215" t="s">
        <v>111</v>
      </c>
      <c r="C127" s="215"/>
      <c r="D127" s="215"/>
      <c r="E127" s="25">
        <f>E80</f>
        <v>5.8838400000000004E-3</v>
      </c>
    </row>
    <row r="128" spans="1:5" x14ac:dyDescent="0.25">
      <c r="A128" s="91" t="s">
        <v>9</v>
      </c>
      <c r="B128" s="216" t="s">
        <v>112</v>
      </c>
      <c r="C128" s="216"/>
      <c r="D128" s="216"/>
      <c r="E128" s="27">
        <f>E103</f>
        <v>0</v>
      </c>
    </row>
    <row r="129" spans="1:5" x14ac:dyDescent="0.25">
      <c r="A129" s="93" t="s">
        <v>10</v>
      </c>
      <c r="B129" s="215" t="s">
        <v>113</v>
      </c>
      <c r="C129" s="215"/>
      <c r="D129" s="215"/>
      <c r="E129" s="25">
        <f>E111</f>
        <v>0</v>
      </c>
    </row>
    <row r="130" spans="1:5" x14ac:dyDescent="0.25">
      <c r="A130" s="214" t="s">
        <v>114</v>
      </c>
      <c r="B130" s="214"/>
      <c r="C130" s="214"/>
      <c r="D130" s="214"/>
      <c r="E130" s="28">
        <f>SUM(E125:E129)</f>
        <v>5.8838400000000004E-3</v>
      </c>
    </row>
    <row r="131" spans="1:5" x14ac:dyDescent="0.25">
      <c r="A131" s="20" t="s">
        <v>11</v>
      </c>
      <c r="B131" s="215" t="s">
        <v>115</v>
      </c>
      <c r="C131" s="215"/>
      <c r="D131" s="215"/>
      <c r="E131" s="11">
        <f>E121</f>
        <v>9.9155332273449933E-4</v>
      </c>
    </row>
    <row r="132" spans="1:5" x14ac:dyDescent="0.25">
      <c r="A132" s="214" t="s">
        <v>116</v>
      </c>
      <c r="B132" s="214"/>
      <c r="C132" s="214"/>
      <c r="D132" s="214"/>
      <c r="E132" s="28">
        <f>SUM(E130:E131)</f>
        <v>6.8753933227344993E-3</v>
      </c>
    </row>
  </sheetData>
  <mergeCells count="127"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A19:E19"/>
    <mergeCell ref="B20:D20"/>
    <mergeCell ref="B21:D21"/>
    <mergeCell ref="B22:D22"/>
    <mergeCell ref="B23:D23"/>
    <mergeCell ref="B24:D24"/>
    <mergeCell ref="A16:C16"/>
    <mergeCell ref="A17:E17"/>
    <mergeCell ref="A18:E18"/>
    <mergeCell ref="A7:E7"/>
    <mergeCell ref="A8:E8"/>
    <mergeCell ref="B9:D9"/>
    <mergeCell ref="B10:D10"/>
    <mergeCell ref="B11:D11"/>
    <mergeCell ref="B12:D12"/>
    <mergeCell ref="A1:E1"/>
    <mergeCell ref="A2:E2"/>
    <mergeCell ref="A3:E3"/>
    <mergeCell ref="A4:E4"/>
    <mergeCell ref="A5:E5"/>
    <mergeCell ref="B6:E6"/>
    <mergeCell ref="A13:E13"/>
    <mergeCell ref="A14:E14"/>
    <mergeCell ref="A15:C1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61</vt:i4>
      </vt:variant>
      <vt:variant>
        <vt:lpstr>Intervalos Nomeados</vt:lpstr>
      </vt:variant>
      <vt:variant>
        <vt:i4>2</vt:i4>
      </vt:variant>
    </vt:vector>
  </HeadingPairs>
  <TitlesOfParts>
    <vt:vector size="63" baseType="lpstr">
      <vt:lpstr>SR.SP - 44h desarm LÍDER diu</vt:lpstr>
      <vt:lpstr>SR.SP - 44h desarmado diurno</vt:lpstr>
      <vt:lpstr>SR.SP - 12x36 diurno</vt:lpstr>
      <vt:lpstr>SR.SP - 12x36 noturno</vt:lpstr>
      <vt:lpstr>CAB.SP 12x36 diurno</vt:lpstr>
      <vt:lpstr>CAB.SP 12x36 noturno</vt:lpstr>
      <vt:lpstr>CAB.SP 12x36 MOTORIZADO diurn</vt:lpstr>
      <vt:lpstr>CAB.SP 12x36 MOTORIZADO notu</vt:lpstr>
      <vt:lpstr>Ed.Jag.SP 12x36 diurno</vt:lpstr>
      <vt:lpstr>Ed.Jag.SP 12x36 noturno</vt:lpstr>
      <vt:lpstr>Ed.Prado.SP 12x36 diurno</vt:lpstr>
      <vt:lpstr>Ed. Prado.SP 12x36 noturno</vt:lpstr>
      <vt:lpstr>Araçatuba 44h armado</vt:lpstr>
      <vt:lpstr>Araçatuba 12x36 diurno</vt:lpstr>
      <vt:lpstr>Araçatuba 12x36 noturno</vt:lpstr>
      <vt:lpstr>Araraquara 44h armado</vt:lpstr>
      <vt:lpstr>Araraquara 12x36 diurno</vt:lpstr>
      <vt:lpstr>Araraquara 12x36 noturno</vt:lpstr>
      <vt:lpstr>Bauru 44h armado</vt:lpstr>
      <vt:lpstr>Bauru 12x36 diurno</vt:lpstr>
      <vt:lpstr>Bauru 12x36 noturno</vt:lpstr>
      <vt:lpstr>Campinas 44h armado</vt:lpstr>
      <vt:lpstr>Campinas 12x36 diurno</vt:lpstr>
      <vt:lpstr>Campinas 12x36 noturno</vt:lpstr>
      <vt:lpstr>Cruzeiro 44h armado</vt:lpstr>
      <vt:lpstr>Cruzeiro 12x36 diurno</vt:lpstr>
      <vt:lpstr>Cruzeiro 12x36 notunro</vt:lpstr>
      <vt:lpstr>Jales 44h armado</vt:lpstr>
      <vt:lpstr>Jales 12x36 diurno</vt:lpstr>
      <vt:lpstr>Jales 12x36 noturno</vt:lpstr>
      <vt:lpstr>Marília 44h armado</vt:lpstr>
      <vt:lpstr>Marília 12x36 diurno</vt:lpstr>
      <vt:lpstr>Marília 12x36 noturno</vt:lpstr>
      <vt:lpstr>Piracicaba 44h armado</vt:lpstr>
      <vt:lpstr>Piracicaba 12x36 diurno</vt:lpstr>
      <vt:lpstr>Piracicaba 12x36 noturno</vt:lpstr>
      <vt:lpstr>Presidente Prudente 44h armado</vt:lpstr>
      <vt:lpstr>Presidente Prudente 12x36 diurn</vt:lpstr>
      <vt:lpstr>Presidente Prudente 12x36 notur</vt:lpstr>
      <vt:lpstr>Ribeirão Preto 44h armado</vt:lpstr>
      <vt:lpstr>Ribeirão Preto 12x36 diurno</vt:lpstr>
      <vt:lpstr>Ribeirão Preto 12x36 noturno</vt:lpstr>
      <vt:lpstr>S. José Campos 44h armado</vt:lpstr>
      <vt:lpstr>S. José dos Campos 12x36 diurno</vt:lpstr>
      <vt:lpstr>S. José dos Campos 12x36 noturn</vt:lpstr>
      <vt:lpstr>S.José do Rio Preto 44h arm </vt:lpstr>
      <vt:lpstr>S.José Rio Preto 12x36 diurn</vt:lpstr>
      <vt:lpstr>S.José do Rio Preto 12x36 notur</vt:lpstr>
      <vt:lpstr>São Sebastião 44h armado</vt:lpstr>
      <vt:lpstr>São Sebastião 12x36 diurno</vt:lpstr>
      <vt:lpstr>São Sebastião 12x36 noturno</vt:lpstr>
      <vt:lpstr>Sorocaba 44h armada</vt:lpstr>
      <vt:lpstr>Sorocaba 12x36 diurno</vt:lpstr>
      <vt:lpstr>Sorocaba 12x36 noturno</vt:lpstr>
      <vt:lpstr>Santos 44h armado</vt:lpstr>
      <vt:lpstr>Santos 12x36 diurno</vt:lpstr>
      <vt:lpstr>Santos 12x36 noturno</vt:lpstr>
      <vt:lpstr>Quadros Gerais</vt:lpstr>
      <vt:lpstr>Uniformes</vt:lpstr>
      <vt:lpstr>Equipamentos</vt:lpstr>
      <vt:lpstr>Material</vt:lpstr>
      <vt:lpstr>'Quadros Gerais'!Area_de_impressao</vt:lpstr>
      <vt:lpstr>'SR.SP - 44h desarm LÍDER diu'!Area_de_impressao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emmanoel.efb</dc:creator>
  <cp:lastModifiedBy>emmanoel.efb</cp:lastModifiedBy>
  <cp:lastPrinted>2022-03-09T19:16:12Z</cp:lastPrinted>
  <dcterms:created xsi:type="dcterms:W3CDTF">2022-02-18T12:24:55Z</dcterms:created>
  <dcterms:modified xsi:type="dcterms:W3CDTF">2022-03-24T20:23:24Z</dcterms:modified>
</cp:coreProperties>
</file>